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720" activeTab="3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</sheets>
  <externalReferences>
    <externalReference r:id="rId9"/>
    <externalReference r:id="rId10"/>
  </externalReferences>
  <definedNames>
    <definedName name="_xlnm.Print_Area" localSheetId="0">'Part-I'!$A$1:$U$35</definedName>
    <definedName name="_xlnm.Print_Area" localSheetId="1">'Part-II'!$A$1:$P$37</definedName>
    <definedName name="_xlnm.Print_Area" localSheetId="2">'Part-III.'!$A$1:$BJ$21</definedName>
    <definedName name="_xlnm.Print_Area" localSheetId="3">'Part-IV'!$A$1:$L$31</definedName>
    <definedName name="_xlnm.Print_Area" localSheetId="4">'Part-V-A'!$A$1:$V$22</definedName>
    <definedName name="_xlnm.Print_Area" localSheetId="5">'Part-V-B'!$A$1:$Z$23</definedName>
    <definedName name="_xlnm.Print_Titles" localSheetId="1">'Part-II'!$9:$9</definedName>
    <definedName name="_xlnm.Print_Titles" localSheetId="2">'Part-III.'!$10:$10</definedName>
  </definedNames>
  <calcPr fullCalcOnLoad="1"/>
</workbook>
</file>

<file path=xl/comments2.xml><?xml version="1.0" encoding="utf-8"?>
<comments xmlns="http://schemas.openxmlformats.org/spreadsheetml/2006/main">
  <authors>
    <author>NREGS-4</author>
  </authors>
  <commentList>
    <comment ref="N28" authorId="0">
      <text>
        <r>
          <rPr>
            <b/>
            <sz val="8"/>
            <rFont val="Tahoma"/>
            <family val="0"/>
          </rPr>
          <t>NREGS-4:</t>
        </r>
        <r>
          <rPr>
            <sz val="8"/>
            <rFont val="Tahoma"/>
            <family val="0"/>
          </rPr>
          <t xml:space="preserve">
APR-10</t>
        </r>
      </text>
    </comment>
    <comment ref="O28" authorId="0">
      <text>
        <r>
          <rPr>
            <b/>
            <sz val="8"/>
            <rFont val="Tahoma"/>
            <family val="0"/>
          </rPr>
          <t>NREGS-4:</t>
        </r>
        <r>
          <rPr>
            <sz val="8"/>
            <rFont val="Tahoma"/>
            <family val="0"/>
          </rPr>
          <t xml:space="preserve">
APR-10</t>
        </r>
      </text>
    </comment>
  </commentList>
</comments>
</file>

<file path=xl/sharedStrings.xml><?xml version="1.0" encoding="utf-8"?>
<sst xmlns="http://schemas.openxmlformats.org/spreadsheetml/2006/main" count="390" uniqueCount="146">
  <si>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</si>
  <si>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</si>
  <si>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</si>
  <si>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</si>
  <si>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</si>
  <si>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</si>
  <si>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</si>
  <si>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</si>
  <si>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</si>
  <si>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</si>
  <si>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</si>
  <si>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</si>
  <si>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</si>
  <si>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</si>
  <si>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</si>
  <si>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</si>
  <si>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</si>
  <si>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</si>
  <si>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</si>
  <si>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</si>
  <si>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</si>
  <si>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MPR- Part-I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</si>
  <si>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</si>
  <si>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</si>
  <si>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</si>
  <si>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</si>
  <si>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</si>
  <si>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</si>
  <si>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</si>
  <si>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</si>
  <si>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</si>
  <si>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</si>
  <si>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</si>
  <si>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</si>
  <si>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</si>
  <si>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</si>
  <si>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</si>
  <si>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National Rural Employment Gurantee Act (N.R.E.G.A.)</t>
  </si>
  <si>
    <t>MONTHLY PROGRESS REPORT</t>
  </si>
  <si>
    <t>Jalpaiguri District</t>
  </si>
  <si>
    <t>(Rs. in lakh)</t>
  </si>
  <si>
    <t>Name of the Block</t>
  </si>
  <si>
    <t>Actual O.B. as on 01.04.08</t>
  </si>
  <si>
    <t>Released last year but received during the current year</t>
  </si>
  <si>
    <t>Misc. Receipt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</si>
  <si>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</si>
  <si>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t xml:space="preserve">Cummulative Expenditure 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</si>
  <si>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</si>
  <si>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</si>
  <si>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</si>
  <si>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</si>
  <si>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</si>
  <si>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</si>
  <si>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</si>
  <si>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</si>
  <si>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</si>
  <si>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</si>
  <si>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</si>
  <si>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r>
      <t xml:space="preserve">Total             </t>
    </r>
    <r>
      <rPr>
        <b/>
        <sz val="8"/>
        <rFont val="CG Omega"/>
        <family val="2"/>
      </rPr>
      <t xml:space="preserve">  (9+10+11+12)</t>
    </r>
  </si>
  <si>
    <t>Part-II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</si>
  <si>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</si>
  <si>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</si>
  <si>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</si>
  <si>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</si>
  <si>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</si>
  <si>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</si>
  <si>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</si>
  <si>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</si>
  <si>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</si>
  <si>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</si>
  <si>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</si>
  <si>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</si>
  <si>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</si>
  <si>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</si>
  <si>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</si>
  <si>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</si>
  <si>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</si>
  <si>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</si>
  <si>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</si>
  <si>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</si>
  <si>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</si>
  <si>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</si>
  <si>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</si>
  <si>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</si>
  <si>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National Rural Employment Guarantee Act (NREGA)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</si>
  <si>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</si>
  <si>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</si>
  <si>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</si>
  <si>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</si>
  <si>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</si>
  <si>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</si>
  <si>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</si>
  <si>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</si>
  <si>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</si>
  <si>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</si>
  <si>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</si>
  <si>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</si>
  <si>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</si>
  <si>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</si>
  <si>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</si>
  <si>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</si>
  <si>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</si>
  <si>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</si>
  <si>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</si>
  <si>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</si>
  <si>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</si>
  <si>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</si>
  <si>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</si>
  <si>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Application Register</t>
  </si>
  <si>
    <t>District Cell</t>
  </si>
  <si>
    <t>Avg. No. of Employment Provided per Household</t>
  </si>
  <si>
    <t>% Women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</si>
  <si>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</si>
  <si>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</si>
  <si>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</si>
  <si>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</si>
  <si>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</si>
  <si>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</si>
  <si>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&amp;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</si>
  <si>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</si>
  <si>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</si>
  <si>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-</t>
  </si>
  <si>
    <t xml:space="preserve"> </t>
  </si>
  <si>
    <t>Balance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</si>
  <si>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</si>
  <si>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</si>
  <si>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</si>
  <si>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</si>
  <si>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</si>
  <si>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</si>
  <si>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</si>
  <si>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</si>
  <si>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</si>
  <si>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</si>
  <si>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</si>
  <si>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Employment Generation Report for the month of May' 2010</t>
  </si>
  <si>
    <t>Financial Performance Under NREGA During the year 2010-11 Up to the Month of May' 2010</t>
  </si>
  <si>
    <t>Physical Performance Under NREGA During the year 2010-11 Up to the Month of May' 2010</t>
  </si>
  <si>
    <t>Transparency Report Under NREGA During the year 2010-11 Up to the Month of May' 2010</t>
  </si>
  <si>
    <t>FORMAT FOR MONTHLY PROGRESS REPORT - V-A (Capacity Building - Personnel Report for the Month of May' 2010)</t>
  </si>
  <si>
    <t>FORMAT FOR MONTHLY PROGRESS REPORT - V-B (Capacity Building - Training Report for the Month of May' 2010)</t>
  </si>
  <si>
    <t>Expenditure up to prev. months</t>
  </si>
  <si>
    <t>expenditure during the month</t>
  </si>
  <si>
    <t>District Programme Coordinator</t>
  </si>
  <si>
    <t>MGNREGS, Jalpaiguri</t>
  </si>
  <si>
    <t>District Magistrate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</si>
</sst>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रु&quot;\ #,##0_);\(&quot;रु&quot;\ #,##0\)"/>
    <numFmt numFmtId="171" formatCode="&quot;रु&quot;\ #,##0_);[Red]\(&quot;रु&quot;\ #,##0\)"/>
    <numFmt numFmtId="172" formatCode="&quot;रु&quot;\ #,##0.00_);\(&quot;रु&quot;\ #,##0.00\)"/>
    <numFmt numFmtId="173" formatCode="&quot;रु&quot;\ #,##0.00_);[Red]\(&quot;रु&quot;\ #,##0.00\)"/>
    <numFmt numFmtId="174" formatCode="_(&quot;रु&quot;\ * #,##0_);_(&quot;रु&quot;\ * \(#,##0\);_(&quot;रु&quot;\ * &quot;-&quot;_);_(@_)"/>
    <numFmt numFmtId="175" formatCode="_(&quot;रु&quot;\ * #,##0.00_);_(&quot;रु&quot;\ * \(#,##0.00\);_(&quot;रु&quot;\ * &quot;-&quot;??_);_(@_)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E+00"/>
    <numFmt numFmtId="190" formatCode="0E+00"/>
    <numFmt numFmtId="191" formatCode="0.000E+00"/>
    <numFmt numFmtId="192" formatCode="0.0000E+00"/>
    <numFmt numFmtId="193" formatCode="0.00000E+00"/>
    <numFmt numFmtId="194" formatCode="0.000000E+00"/>
    <numFmt numFmtId="195" formatCode="0.0000000E+00"/>
    <numFmt numFmtId="196" formatCode="0.00000000E+00"/>
    <numFmt numFmtId="197" formatCode="0.0%"/>
    <numFmt numFmtId="198" formatCode="0.00_);\(0.00\)"/>
    <numFmt numFmtId="199" formatCode="0.0_);\(0.0\)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* #,##0_-;\-* #,##0_-;_-* &quot;-&quot;_-;_-@_-"/>
    <numFmt numFmtId="206" formatCode="_-&quot;£&quot;* #,##0.00_-;\-&quot;£&quot;* #,##0.00_-;_-&quot;£&quot;* &quot;-&quot;??_-;_-@_-"/>
    <numFmt numFmtId="207" formatCode="_-* #,##0.00_-;\-* #,##0.00_-;_-* &quot;-&quot;??_-;_-@_-"/>
    <numFmt numFmtId="208" formatCode="0.000%"/>
    <numFmt numFmtId="209" formatCode="0.0000%"/>
    <numFmt numFmtId="210" formatCode="0.00000%"/>
    <numFmt numFmtId="211" formatCode="0.000000%"/>
    <numFmt numFmtId="212" formatCode="0.0000000%"/>
    <numFmt numFmtId="213" formatCode="0.00000000%"/>
    <numFmt numFmtId="214" formatCode="0.000000000%"/>
    <numFmt numFmtId="215" formatCode="0.0000000000%"/>
    <numFmt numFmtId="216" formatCode="0.00000000000%"/>
    <numFmt numFmtId="217" formatCode="0.000000000000%"/>
    <numFmt numFmtId="218" formatCode="0.0000000000000%"/>
    <numFmt numFmtId="219" formatCode="0.000000000000000%"/>
    <numFmt numFmtId="220" formatCode="0.00000000000000%"/>
    <numFmt numFmtId="221" formatCode="0.0000000000000000%"/>
    <numFmt numFmtId="222" formatCode="0.00000000000000000%"/>
    <numFmt numFmtId="223" formatCode="0.000000000000000000%"/>
    <numFmt numFmtId="224" formatCode="0.0000000000000000000%"/>
    <numFmt numFmtId="225" formatCode="0.00000000000000000000%"/>
    <numFmt numFmtId="226" formatCode="0.00000000000"/>
  </numFmts>
  <fonts count="127"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u val="single"/>
      <sz val="14"/>
      <color indexed="8"/>
      <name val="Bookman Old Style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sz val="26"/>
      <name val="Cooper BlkItHd BT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sz val="10"/>
      <name val="CG Omega"/>
      <family val="2"/>
    </font>
    <font>
      <b/>
      <sz val="20"/>
      <name val="Copperplate Gothic Light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u val="single"/>
      <sz val="12"/>
      <color indexed="8"/>
      <name val="Arial Narrow"/>
      <family val="2"/>
    </font>
    <font>
      <b/>
      <sz val="12"/>
      <color indexed="8"/>
      <name val="Trebuchet MS"/>
      <family val="2"/>
    </font>
    <font>
      <b/>
      <u val="single"/>
      <sz val="12"/>
      <color indexed="8"/>
      <name val="Calibri"/>
      <family val="2"/>
    </font>
    <font>
      <sz val="18"/>
      <color indexed="8"/>
      <name val="Cooper BlkItHd BT"/>
      <family val="1"/>
    </font>
    <font>
      <b/>
      <u val="single"/>
      <sz val="14"/>
      <color indexed="8"/>
      <name val="Book Antiqua"/>
      <family val="1"/>
    </font>
    <font>
      <b/>
      <i/>
      <sz val="14"/>
      <color indexed="8"/>
      <name val="Book Antiqua"/>
      <family val="1"/>
    </font>
    <font>
      <b/>
      <i/>
      <u val="single"/>
      <sz val="10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rebuchet MS"/>
      <family val="2"/>
    </font>
    <font>
      <b/>
      <sz val="12"/>
      <color indexed="12"/>
      <name val="Arial Narrow"/>
      <family val="2"/>
    </font>
    <font>
      <b/>
      <sz val="10"/>
      <color indexed="12"/>
      <name val="Arial Narrow"/>
      <family val="2"/>
    </font>
    <font>
      <sz val="11"/>
      <name val="Calibri"/>
      <family val="2"/>
    </font>
    <font>
      <b/>
      <i/>
      <u val="single"/>
      <sz val="11"/>
      <name val="CG Omega"/>
      <family val="2"/>
    </font>
    <font>
      <b/>
      <sz val="10"/>
      <color indexed="8"/>
      <name val="Arial Narrow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b/>
      <i/>
      <sz val="12"/>
      <name val="Times New Roman"/>
      <family val="1"/>
    </font>
    <font>
      <sz val="14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sz val="12"/>
      <color indexed="8"/>
      <name val="Arial Narrow"/>
      <family val="2"/>
    </font>
    <font>
      <sz val="12"/>
      <color indexed="8"/>
      <name val="CG Omega"/>
      <family val="2"/>
    </font>
    <font>
      <b/>
      <sz val="12"/>
      <name val="Palatino Linotype"/>
      <family val="1"/>
    </font>
    <font>
      <b/>
      <sz val="12"/>
      <color indexed="8"/>
      <name val="Palatino Linotype"/>
      <family val="1"/>
    </font>
    <font>
      <b/>
      <sz val="12"/>
      <color indexed="8"/>
      <name val="CG Omega"/>
      <family val="2"/>
    </font>
    <font>
      <sz val="10"/>
      <color indexed="8"/>
      <name val="CG Omega"/>
      <family val="2"/>
    </font>
    <font>
      <sz val="14"/>
      <name val="Blippo Blk BT"/>
      <family val="5"/>
    </font>
    <font>
      <b/>
      <u val="single"/>
      <sz val="10"/>
      <name val="CG Omega"/>
      <family val="2"/>
    </font>
    <font>
      <b/>
      <u val="single"/>
      <sz val="9"/>
      <name val="CG Omega"/>
      <family val="2"/>
    </font>
    <font>
      <b/>
      <i/>
      <sz val="14"/>
      <name val="CG Omega"/>
      <family val="0"/>
    </font>
    <font>
      <i/>
      <sz val="14"/>
      <name val="CG Omega"/>
      <family val="0"/>
    </font>
    <font>
      <sz val="12"/>
      <color indexed="16"/>
      <name val="Trebuchet MS"/>
      <family val="2"/>
    </font>
    <font>
      <sz val="14"/>
      <name val="Bookman Old Style"/>
      <family val="1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0"/>
      <name val="Arial Narrow"/>
      <family val="2"/>
    </font>
    <font>
      <sz val="12"/>
      <name val="Palatino Linotype"/>
      <family val="1"/>
    </font>
    <font>
      <sz val="12"/>
      <color indexed="8"/>
      <name val="Arial Narrow"/>
      <family val="2"/>
    </font>
    <font>
      <sz val="12"/>
      <name val="Arial Narrow"/>
      <family val="2"/>
    </font>
    <font>
      <b/>
      <i/>
      <sz val="14"/>
      <color indexed="8"/>
      <name val="Arial Narrow"/>
      <family val="2"/>
    </font>
    <font>
      <sz val="12"/>
      <color indexed="8"/>
      <name val="Bookman Old Style"/>
      <family val="1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indexed="12"/>
      <name val="Arial Narrow"/>
      <family val="2"/>
    </font>
    <font>
      <sz val="14"/>
      <color indexed="12"/>
      <name val="Arial Narrow"/>
      <family val="2"/>
    </font>
    <font>
      <sz val="12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 Narrow"/>
      <family val="2"/>
    </font>
    <font>
      <b/>
      <sz val="12"/>
      <color indexed="12"/>
      <name val="CG Omega"/>
      <family val="2"/>
    </font>
    <font>
      <sz val="12"/>
      <color indexed="12"/>
      <name val="CG Omega"/>
      <family val="2"/>
    </font>
    <font>
      <sz val="12"/>
      <color indexed="12"/>
      <name val="Calibri"/>
      <family val="2"/>
    </font>
    <font>
      <sz val="10"/>
      <color indexed="12"/>
      <name val="CG Omega"/>
      <family val="2"/>
    </font>
    <font>
      <b/>
      <sz val="10"/>
      <color indexed="12"/>
      <name val="CG Omega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3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3" fillId="7" borderId="1" applyNumberFormat="0" applyAlignment="0" applyProtection="0"/>
    <xf numFmtId="0" fontId="64" fillId="0" borderId="6" applyNumberFormat="0" applyFill="0" applyAlignment="0" applyProtection="0"/>
    <xf numFmtId="0" fontId="65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66" fillId="20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2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0" xfId="57" applyFont="1" applyAlignment="1">
      <alignment/>
      <protection/>
    </xf>
    <xf numFmtId="0" fontId="6" fillId="0" borderId="0" xfId="57" applyFont="1">
      <alignment/>
      <protection/>
    </xf>
    <xf numFmtId="0" fontId="8" fillId="0" borderId="0" xfId="57" applyFont="1">
      <alignment/>
      <protection/>
    </xf>
    <xf numFmtId="0" fontId="10" fillId="0" borderId="0" xfId="57" applyFont="1" applyAlignment="1">
      <alignment horizontal="center"/>
      <protection/>
    </xf>
    <xf numFmtId="0" fontId="12" fillId="0" borderId="0" xfId="57" applyFont="1" applyAlignment="1">
      <alignment horizontal="center"/>
      <protection/>
    </xf>
    <xf numFmtId="176" fontId="12" fillId="0" borderId="0" xfId="57" applyNumberFormat="1" applyFont="1" applyAlignment="1">
      <alignment horizontal="center"/>
      <protection/>
    </xf>
    <xf numFmtId="0" fontId="13" fillId="0" borderId="0" xfId="57" applyFont="1">
      <alignment/>
      <protection/>
    </xf>
    <xf numFmtId="0" fontId="14" fillId="0" borderId="0" xfId="57" applyFont="1">
      <alignment/>
      <protection/>
    </xf>
    <xf numFmtId="0" fontId="15" fillId="0" borderId="0" xfId="57" applyFont="1">
      <alignment/>
      <protection/>
    </xf>
    <xf numFmtId="0" fontId="15" fillId="0" borderId="0" xfId="57" applyFont="1" applyAlignment="1">
      <alignment horizontal="center"/>
      <protection/>
    </xf>
    <xf numFmtId="176" fontId="15" fillId="0" borderId="0" xfId="57" applyNumberFormat="1" applyFont="1">
      <alignment/>
      <protection/>
    </xf>
    <xf numFmtId="0" fontId="16" fillId="0" borderId="0" xfId="57" applyFont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13" fillId="7" borderId="10" xfId="57" applyFont="1" applyFill="1" applyBorder="1">
      <alignment/>
      <protection/>
    </xf>
    <xf numFmtId="2" fontId="13" fillId="7" borderId="10" xfId="57" applyNumberFormat="1" applyFont="1" applyFill="1" applyBorder="1" applyAlignment="1">
      <alignment horizontal="right" wrapText="1"/>
      <protection/>
    </xf>
    <xf numFmtId="176" fontId="13" fillId="7" borderId="10" xfId="57" applyNumberFormat="1" applyFont="1" applyFill="1" applyBorder="1" applyAlignment="1">
      <alignment horizontal="right" wrapText="1"/>
      <protection/>
    </xf>
    <xf numFmtId="0" fontId="15" fillId="0" borderId="10" xfId="57" applyFont="1" applyBorder="1">
      <alignment/>
      <protection/>
    </xf>
    <xf numFmtId="0" fontId="21" fillId="0" borderId="0" xfId="57" applyFont="1">
      <alignment/>
      <protection/>
    </xf>
    <xf numFmtId="2" fontId="13" fillId="7" borderId="10" xfId="57" applyNumberFormat="1" applyFont="1" applyFill="1" applyBorder="1">
      <alignment/>
      <protection/>
    </xf>
    <xf numFmtId="176" fontId="13" fillId="7" borderId="10" xfId="57" applyNumberFormat="1" applyFont="1" applyFill="1" applyBorder="1">
      <alignment/>
      <protection/>
    </xf>
    <xf numFmtId="0" fontId="14" fillId="0" borderId="0" xfId="57" applyFont="1" applyAlignment="1">
      <alignment horizontal="center"/>
      <protection/>
    </xf>
    <xf numFmtId="176" fontId="13" fillId="0" borderId="0" xfId="57" applyNumberFormat="1" applyFont="1">
      <alignment/>
      <protection/>
    </xf>
    <xf numFmtId="176" fontId="14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4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49" fillId="0" borderId="0" xfId="57" applyFont="1" applyAlignment="1">
      <alignment horizontal="center"/>
      <protection/>
    </xf>
    <xf numFmtId="0" fontId="52" fillId="0" borderId="10" xfId="57" applyFont="1" applyFill="1" applyBorder="1" applyAlignment="1">
      <alignment horizontal="center" vertical="center" wrapText="1"/>
      <protection/>
    </xf>
    <xf numFmtId="0" fontId="53" fillId="0" borderId="10" xfId="58" applyFont="1" applyFill="1" applyBorder="1">
      <alignment/>
      <protection/>
    </xf>
    <xf numFmtId="0" fontId="53" fillId="0" borderId="10" xfId="58" applyFont="1" applyFill="1" applyBorder="1" applyAlignment="1">
      <alignment horizontal="center" wrapText="1"/>
      <protection/>
    </xf>
    <xf numFmtId="1" fontId="47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70" fillId="0" borderId="10" xfId="58" applyFont="1" applyBorder="1" applyAlignment="1">
      <alignment horizontal="right" vertical="center"/>
      <protection/>
    </xf>
    <xf numFmtId="0" fontId="70" fillId="0" borderId="10" xfId="58" applyFont="1" applyBorder="1" applyAlignment="1">
      <alignment horizontal="left" vertical="center"/>
      <protection/>
    </xf>
    <xf numFmtId="1" fontId="28" fillId="0" borderId="10" xfId="57" applyNumberFormat="1" applyFont="1" applyBorder="1" applyAlignment="1">
      <alignment vertical="center"/>
      <protection/>
    </xf>
    <xf numFmtId="0" fontId="73" fillId="0" borderId="0" xfId="0" applyFont="1" applyAlignment="1">
      <alignment/>
    </xf>
    <xf numFmtId="0" fontId="74" fillId="0" borderId="0" xfId="57" applyFont="1" applyAlignment="1">
      <alignment horizontal="right"/>
      <protection/>
    </xf>
    <xf numFmtId="0" fontId="70" fillId="0" borderId="10" xfId="58" applyFont="1" applyFill="1" applyBorder="1" applyAlignment="1">
      <alignment horizontal="right" vertical="center"/>
      <protection/>
    </xf>
    <xf numFmtId="0" fontId="70" fillId="0" borderId="10" xfId="58" applyFont="1" applyFill="1" applyBorder="1" applyAlignment="1">
      <alignment horizontal="left" vertical="center"/>
      <protection/>
    </xf>
    <xf numFmtId="1" fontId="28" fillId="0" borderId="10" xfId="57" applyNumberFormat="1" applyFont="1" applyFill="1" applyBorder="1" applyAlignment="1">
      <alignment vertical="center"/>
      <protection/>
    </xf>
    <xf numFmtId="0" fontId="75" fillId="0" borderId="10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5" fillId="0" borderId="0" xfId="61" applyFont="1" applyAlignment="1">
      <alignment/>
      <protection/>
    </xf>
    <xf numFmtId="0" fontId="12" fillId="0" borderId="0" xfId="61" applyFont="1">
      <alignment/>
      <protection/>
    </xf>
    <xf numFmtId="0" fontId="77" fillId="0" borderId="0" xfId="61" applyFont="1">
      <alignment/>
      <protection/>
    </xf>
    <xf numFmtId="0" fontId="12" fillId="0" borderId="0" xfId="61" applyFont="1" applyAlignment="1">
      <alignment/>
      <protection/>
    </xf>
    <xf numFmtId="0" fontId="78" fillId="0" borderId="0" xfId="61" applyFont="1">
      <alignment/>
      <protection/>
    </xf>
    <xf numFmtId="0" fontId="10" fillId="0" borderId="0" xfId="61" applyFont="1" applyAlignment="1">
      <alignment horizontal="center"/>
      <protection/>
    </xf>
    <xf numFmtId="0" fontId="8" fillId="0" borderId="0" xfId="61" applyFont="1">
      <alignment/>
      <protection/>
    </xf>
    <xf numFmtId="0" fontId="79" fillId="0" borderId="0" xfId="61" applyFont="1">
      <alignment/>
      <protection/>
    </xf>
    <xf numFmtId="0" fontId="12" fillId="0" borderId="0" xfId="61" applyFont="1" applyAlignment="1">
      <alignment horizontal="center"/>
      <protection/>
    </xf>
    <xf numFmtId="0" fontId="80" fillId="0" borderId="0" xfId="61" applyFont="1">
      <alignment/>
      <protection/>
    </xf>
    <xf numFmtId="0" fontId="81" fillId="0" borderId="0" xfId="61" applyFont="1">
      <alignment/>
      <protection/>
    </xf>
    <xf numFmtId="0" fontId="20" fillId="0" borderId="0" xfId="61" applyFont="1" applyAlignment="1">
      <alignment horizontal="center" vertical="center" wrapText="1"/>
      <protection/>
    </xf>
    <xf numFmtId="0" fontId="26" fillId="0" borderId="0" xfId="61" applyFont="1" applyAlignment="1">
      <alignment horizontal="center" vertical="center" wrapText="1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11" xfId="61" applyFont="1" applyFill="1" applyBorder="1" applyAlignment="1">
      <alignment horizontal="center" vertical="center" wrapText="1"/>
      <protection/>
    </xf>
    <xf numFmtId="0" fontId="27" fillId="0" borderId="10" xfId="61" applyFont="1" applyBorder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12" fillId="0" borderId="10" xfId="61" applyFont="1" applyFill="1" applyBorder="1" applyAlignment="1">
      <alignment horizontal="center" vertical="center" textRotation="90"/>
      <protection/>
    </xf>
    <xf numFmtId="0" fontId="12" fillId="0" borderId="10" xfId="61" applyFont="1" applyFill="1" applyBorder="1" applyAlignment="1">
      <alignment horizontal="center" vertical="center" textRotation="90" wrapText="1"/>
      <protection/>
    </xf>
    <xf numFmtId="1" fontId="12" fillId="0" borderId="10" xfId="61" applyNumberFormat="1" applyFont="1" applyBorder="1" applyAlignment="1">
      <alignment horizontal="center" vertical="center" textRotation="90"/>
      <protection/>
    </xf>
    <xf numFmtId="2" fontId="12" fillId="0" borderId="10" xfId="61" applyNumberFormat="1" applyFont="1" applyBorder="1" applyAlignment="1">
      <alignment horizontal="center" vertical="center" textRotation="90"/>
      <protection/>
    </xf>
    <xf numFmtId="2" fontId="12" fillId="0" borderId="10" xfId="61" applyNumberFormat="1" applyFont="1" applyBorder="1" applyAlignment="1">
      <alignment horizontal="center" vertical="center" textRotation="90"/>
      <protection/>
    </xf>
    <xf numFmtId="1" fontId="12" fillId="0" borderId="10" xfId="61" applyNumberFormat="1" applyFont="1" applyBorder="1" applyAlignment="1">
      <alignment vertical="center" textRotation="90"/>
      <protection/>
    </xf>
    <xf numFmtId="2" fontId="12" fillId="0" borderId="10" xfId="61" applyNumberFormat="1" applyFont="1" applyBorder="1" applyAlignment="1">
      <alignment vertical="center" textRotation="90"/>
      <protection/>
    </xf>
    <xf numFmtId="0" fontId="12" fillId="0" borderId="0" xfId="61" applyFont="1" applyAlignment="1">
      <alignment horizontal="center" vertical="center" textRotation="90"/>
      <protection/>
    </xf>
    <xf numFmtId="0" fontId="12" fillId="0" borderId="0" xfId="61" applyFont="1" applyFill="1" applyBorder="1" applyAlignment="1">
      <alignment horizontal="center" vertical="center" textRotation="90"/>
      <protection/>
    </xf>
    <xf numFmtId="0" fontId="12" fillId="0" borderId="0" xfId="61" applyFont="1" applyFill="1" applyBorder="1" applyAlignment="1">
      <alignment horizontal="center" vertical="center" textRotation="90" wrapText="1"/>
      <protection/>
    </xf>
    <xf numFmtId="1" fontId="12" fillId="0" borderId="0" xfId="61" applyNumberFormat="1" applyFont="1" applyBorder="1" applyAlignment="1">
      <alignment horizontal="center" vertical="center" textRotation="90"/>
      <protection/>
    </xf>
    <xf numFmtId="2" fontId="12" fillId="0" borderId="0" xfId="61" applyNumberFormat="1" applyFont="1" applyBorder="1" applyAlignment="1">
      <alignment horizontal="center" vertical="center" textRotation="90"/>
      <protection/>
    </xf>
    <xf numFmtId="1" fontId="12" fillId="0" borderId="0" xfId="61" applyNumberFormat="1" applyFont="1" applyBorder="1" applyAlignment="1">
      <alignment vertical="center" textRotation="90"/>
      <protection/>
    </xf>
    <xf numFmtId="2" fontId="12" fillId="0" borderId="0" xfId="61" applyNumberFormat="1" applyFont="1" applyBorder="1" applyAlignment="1">
      <alignment vertical="center" textRotation="90"/>
      <protection/>
    </xf>
    <xf numFmtId="0" fontId="12" fillId="0" borderId="0" xfId="61" applyFont="1" applyBorder="1" applyAlignment="1">
      <alignment horizontal="center" vertical="center" textRotation="90"/>
      <protection/>
    </xf>
    <xf numFmtId="0" fontId="6" fillId="0" borderId="0" xfId="61" applyFont="1">
      <alignment/>
      <protection/>
    </xf>
    <xf numFmtId="1" fontId="8" fillId="0" borderId="0" xfId="61" applyNumberFormat="1" applyFont="1">
      <alignment/>
      <protection/>
    </xf>
    <xf numFmtId="2" fontId="8" fillId="0" borderId="0" xfId="61" applyNumberFormat="1" applyFont="1">
      <alignment/>
      <protection/>
    </xf>
    <xf numFmtId="176" fontId="8" fillId="0" borderId="0" xfId="61" applyNumberFormat="1" applyFont="1" applyAlignment="1">
      <alignment/>
      <protection/>
    </xf>
    <xf numFmtId="0" fontId="13" fillId="0" borderId="0" xfId="61" applyFont="1" applyBorder="1" applyAlignment="1">
      <alignment horizontal="center"/>
      <protection/>
    </xf>
    <xf numFmtId="0" fontId="18" fillId="0" borderId="0" xfId="61" applyFont="1" applyBorder="1" applyAlignment="1">
      <alignment horizontal="center"/>
      <protection/>
    </xf>
    <xf numFmtId="0" fontId="8" fillId="0" borderId="0" xfId="61" applyFont="1" applyAlignment="1">
      <alignment/>
      <protection/>
    </xf>
    <xf numFmtId="0" fontId="85" fillId="0" borderId="0" xfId="61" applyFont="1" applyAlignment="1">
      <alignment/>
      <protection/>
    </xf>
    <xf numFmtId="1" fontId="6" fillId="0" borderId="0" xfId="61" applyNumberFormat="1" applyFont="1">
      <alignment/>
      <protection/>
    </xf>
    <xf numFmtId="1" fontId="18" fillId="0" borderId="0" xfId="61" applyNumberFormat="1" applyFont="1" applyAlignment="1">
      <alignment/>
      <protection/>
    </xf>
    <xf numFmtId="0" fontId="18" fillId="0" borderId="0" xfId="61" applyFont="1" applyAlignment="1">
      <alignment/>
      <protection/>
    </xf>
    <xf numFmtId="0" fontId="4" fillId="0" borderId="0" xfId="60">
      <alignment/>
      <protection/>
    </xf>
    <xf numFmtId="0" fontId="86" fillId="0" borderId="0" xfId="60" applyFont="1" applyAlignment="1">
      <alignment horizontal="right" vertical="center"/>
      <protection/>
    </xf>
    <xf numFmtId="0" fontId="35" fillId="0" borderId="0" xfId="60" applyFont="1">
      <alignment/>
      <protection/>
    </xf>
    <xf numFmtId="0" fontId="24" fillId="0" borderId="0" xfId="59" applyFont="1">
      <alignment/>
      <protection/>
    </xf>
    <xf numFmtId="0" fontId="36" fillId="0" borderId="0" xfId="60" applyFont="1" applyAlignment="1">
      <alignment vertical="center"/>
      <protection/>
    </xf>
    <xf numFmtId="0" fontId="36" fillId="0" borderId="0" xfId="60" applyFont="1" applyAlignment="1">
      <alignment horizontal="right" vertical="center"/>
      <protection/>
    </xf>
    <xf numFmtId="0" fontId="87" fillId="0" borderId="0" xfId="0" applyFont="1" applyAlignment="1">
      <alignment horizontal="right"/>
    </xf>
    <xf numFmtId="0" fontId="36" fillId="0" borderId="0" xfId="60" applyFont="1" applyAlignment="1">
      <alignment horizontal="left" vertical="center"/>
      <protection/>
    </xf>
    <xf numFmtId="0" fontId="41" fillId="0" borderId="0" xfId="60" applyFont="1">
      <alignment/>
      <protection/>
    </xf>
    <xf numFmtId="0" fontId="42" fillId="7" borderId="10" xfId="60" applyFont="1" applyFill="1" applyBorder="1" applyAlignment="1">
      <alignment horizontal="center" vertical="center" wrapText="1"/>
      <protection/>
    </xf>
    <xf numFmtId="0" fontId="42" fillId="0" borderId="10" xfId="60" applyFont="1" applyBorder="1" applyAlignment="1">
      <alignment horizontal="center" vertical="center" wrapText="1"/>
      <protection/>
    </xf>
    <xf numFmtId="0" fontId="42" fillId="24" borderId="10" xfId="60" applyFont="1" applyFill="1" applyBorder="1" applyAlignment="1">
      <alignment horizontal="center" vertical="center" wrapText="1"/>
      <protection/>
    </xf>
    <xf numFmtId="0" fontId="40" fillId="0" borderId="0" xfId="60" applyFont="1">
      <alignment/>
      <protection/>
    </xf>
    <xf numFmtId="0" fontId="43" fillId="0" borderId="10" xfId="60" applyFont="1" applyBorder="1" applyAlignment="1">
      <alignment horizontal="center" vertical="center"/>
      <protection/>
    </xf>
    <xf numFmtId="0" fontId="43" fillId="7" borderId="10" xfId="60" applyFont="1" applyFill="1" applyBorder="1" applyAlignment="1">
      <alignment horizontal="center" vertical="center"/>
      <protection/>
    </xf>
    <xf numFmtId="0" fontId="43" fillId="24" borderId="10" xfId="60" applyFont="1" applyFill="1" applyBorder="1" applyAlignment="1">
      <alignment horizontal="center" vertical="center"/>
      <protection/>
    </xf>
    <xf numFmtId="0" fontId="44" fillId="0" borderId="0" xfId="60" applyFont="1">
      <alignment/>
      <protection/>
    </xf>
    <xf numFmtId="0" fontId="38" fillId="0" borderId="10" xfId="60" applyFont="1" applyBorder="1" applyAlignment="1">
      <alignment vertical="center"/>
      <protection/>
    </xf>
    <xf numFmtId="0" fontId="88" fillId="0" borderId="10" xfId="60" applyFont="1" applyBorder="1" applyAlignment="1">
      <alignment horizontal="center" vertical="center"/>
      <protection/>
    </xf>
    <xf numFmtId="0" fontId="89" fillId="7" borderId="10" xfId="60" applyFont="1" applyFill="1" applyBorder="1" applyAlignment="1">
      <alignment horizontal="center" vertical="center"/>
      <protection/>
    </xf>
    <xf numFmtId="0" fontId="89" fillId="25" borderId="10" xfId="60" applyFont="1" applyFill="1" applyBorder="1" applyAlignment="1">
      <alignment horizontal="center" vertical="center"/>
      <protection/>
    </xf>
    <xf numFmtId="0" fontId="89" fillId="0" borderId="10" xfId="60" applyFont="1" applyFill="1" applyBorder="1" applyAlignment="1">
      <alignment horizontal="center" vertical="center"/>
      <protection/>
    </xf>
    <xf numFmtId="0" fontId="89" fillId="24" borderId="10" xfId="60" applyFont="1" applyFill="1" applyBorder="1" applyAlignment="1">
      <alignment horizontal="center" vertical="center"/>
      <protection/>
    </xf>
    <xf numFmtId="0" fontId="25" fillId="0" borderId="0" xfId="60" applyFont="1" applyAlignme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  <xf numFmtId="0" fontId="4" fillId="0" borderId="0" xfId="60" applyFont="1">
      <alignment/>
      <protection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4" fillId="0" borderId="0" xfId="60" applyAlignment="1">
      <alignment horizontal="center"/>
      <protection/>
    </xf>
    <xf numFmtId="0" fontId="37" fillId="0" borderId="0" xfId="60" applyFont="1">
      <alignment/>
      <protection/>
    </xf>
    <xf numFmtId="0" fontId="37" fillId="0" borderId="0" xfId="60" applyFont="1" applyAlignment="1">
      <alignment wrapText="1"/>
      <protection/>
    </xf>
    <xf numFmtId="0" fontId="25" fillId="0" borderId="0" xfId="60" applyFont="1" applyAlignment="1">
      <alignment horizontal="center" vertical="center" wrapText="1"/>
      <protection/>
    </xf>
    <xf numFmtId="0" fontId="28" fillId="0" borderId="0" xfId="60" applyFont="1" applyAlignment="1">
      <alignment vertical="center" wrapText="1"/>
      <protection/>
    </xf>
    <xf numFmtId="0" fontId="70" fillId="0" borderId="0" xfId="60" applyFont="1" applyAlignment="1">
      <alignment horizontal="right" vertical="center"/>
      <protection/>
    </xf>
    <xf numFmtId="0" fontId="35" fillId="0" borderId="0" xfId="60" applyFont="1" applyAlignment="1">
      <alignment wrapText="1"/>
      <protection/>
    </xf>
    <xf numFmtId="0" fontId="4" fillId="0" borderId="0" xfId="60" applyAlignment="1">
      <alignment wrapText="1"/>
      <protection/>
    </xf>
    <xf numFmtId="0" fontId="29" fillId="0" borderId="0" xfId="60" applyFont="1" applyAlignment="1">
      <alignment vertical="center"/>
      <protection/>
    </xf>
    <xf numFmtId="0" fontId="29" fillId="0" borderId="0" xfId="60" applyFont="1" applyAlignment="1">
      <alignment vertical="center" wrapText="1"/>
      <protection/>
    </xf>
    <xf numFmtId="0" fontId="29" fillId="0" borderId="0" xfId="60" applyFont="1" applyAlignment="1">
      <alignment horizontal="right" vertical="center" wrapText="1"/>
      <protection/>
    </xf>
    <xf numFmtId="0" fontId="29" fillId="0" borderId="0" xfId="60" applyFont="1" applyAlignment="1">
      <alignment horizontal="left" vertical="center"/>
      <protection/>
    </xf>
    <xf numFmtId="0" fontId="42" fillId="4" borderId="10" xfId="60" applyFont="1" applyFill="1" applyBorder="1" applyAlignment="1">
      <alignment horizontal="center" vertical="center" wrapText="1"/>
      <protection/>
    </xf>
    <xf numFmtId="0" fontId="42" fillId="25" borderId="10" xfId="60" applyFont="1" applyFill="1" applyBorder="1" applyAlignment="1">
      <alignment horizontal="center" vertical="center" wrapText="1"/>
      <protection/>
    </xf>
    <xf numFmtId="0" fontId="43" fillId="0" borderId="10" xfId="60" applyFont="1" applyBorder="1" applyAlignment="1">
      <alignment horizontal="center" vertical="center" wrapText="1"/>
      <protection/>
    </xf>
    <xf numFmtId="0" fontId="43" fillId="0" borderId="0" xfId="60" applyFont="1">
      <alignment/>
      <protection/>
    </xf>
    <xf numFmtId="0" fontId="90" fillId="0" borderId="10" xfId="60" applyFont="1" applyBorder="1" applyAlignment="1">
      <alignment horizontal="center" vertical="center" wrapText="1"/>
      <protection/>
    </xf>
    <xf numFmtId="0" fontId="91" fillId="4" borderId="10" xfId="60" applyFont="1" applyFill="1" applyBorder="1" applyAlignment="1">
      <alignment horizontal="center" vertical="center" textRotation="90" wrapText="1"/>
      <protection/>
    </xf>
    <xf numFmtId="0" fontId="91" fillId="0" borderId="10" xfId="60" applyFont="1" applyBorder="1" applyAlignment="1">
      <alignment horizontal="center" vertical="center" textRotation="90" wrapText="1"/>
      <protection/>
    </xf>
    <xf numFmtId="0" fontId="91" fillId="24" borderId="10" xfId="60" applyFont="1" applyFill="1" applyBorder="1" applyAlignment="1">
      <alignment horizontal="center" vertical="center" textRotation="90" wrapText="1"/>
      <protection/>
    </xf>
    <xf numFmtId="0" fontId="91" fillId="0" borderId="0" xfId="60" applyFont="1" applyAlignment="1">
      <alignment horizontal="center" vertical="center" wrapText="1"/>
      <protection/>
    </xf>
    <xf numFmtId="0" fontId="37" fillId="0" borderId="12" xfId="60" applyFont="1" applyBorder="1" applyAlignment="1">
      <alignment vertical="center" wrapText="1"/>
      <protection/>
    </xf>
    <xf numFmtId="0" fontId="37" fillId="0" borderId="0" xfId="60" applyFont="1" applyBorder="1" applyAlignment="1">
      <alignment vertical="center" wrapText="1"/>
      <protection/>
    </xf>
    <xf numFmtId="0" fontId="37" fillId="0" borderId="0" xfId="60" applyFont="1" applyAlignment="1">
      <alignment vertical="center" wrapText="1"/>
      <protection/>
    </xf>
    <xf numFmtId="0" fontId="37" fillId="0" borderId="0" xfId="60" applyFont="1" applyAlignment="1">
      <alignment horizontal="center" wrapText="1"/>
      <protection/>
    </xf>
    <xf numFmtId="1" fontId="28" fillId="0" borderId="0" xfId="57" applyNumberFormat="1" applyFont="1" applyFill="1" applyBorder="1" applyAlignment="1">
      <alignment vertical="center"/>
      <protection/>
    </xf>
    <xf numFmtId="1" fontId="28" fillId="0" borderId="10" xfId="0" applyNumberFormat="1" applyFont="1" applyBorder="1" applyAlignment="1">
      <alignment vertical="center"/>
    </xf>
    <xf numFmtId="1" fontId="28" fillId="0" borderId="13" xfId="57" applyNumberFormat="1" applyFont="1" applyFill="1" applyBorder="1" applyAlignment="1">
      <alignment vertical="center"/>
      <protection/>
    </xf>
    <xf numFmtId="1" fontId="89" fillId="0" borderId="0" xfId="5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97" fontId="0" fillId="0" borderId="0" xfId="65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2" fillId="0" borderId="0" xfId="0" applyFont="1" applyAlignment="1">
      <alignment/>
    </xf>
    <xf numFmtId="2" fontId="15" fillId="0" borderId="10" xfId="57" applyNumberFormat="1" applyFont="1" applyBorder="1">
      <alignment/>
      <protection/>
    </xf>
    <xf numFmtId="0" fontId="15" fillId="0" borderId="10" xfId="57" applyFont="1" applyBorder="1" applyAlignment="1">
      <alignment horizontal="right" wrapText="1"/>
      <protection/>
    </xf>
    <xf numFmtId="176" fontId="15" fillId="0" borderId="10" xfId="57" applyNumberFormat="1" applyFont="1" applyBorder="1" applyAlignment="1">
      <alignment horizontal="right" wrapText="1"/>
      <protection/>
    </xf>
    <xf numFmtId="176" fontId="93" fillId="0" borderId="10" xfId="57" applyNumberFormat="1" applyFont="1" applyBorder="1" applyAlignment="1">
      <alignment horizontal="right" wrapText="1"/>
      <protection/>
    </xf>
    <xf numFmtId="2" fontId="15" fillId="0" borderId="10" xfId="57" applyNumberFormat="1" applyFont="1" applyBorder="1" applyAlignment="1">
      <alignment horizontal="right" wrapText="1"/>
      <protection/>
    </xf>
    <xf numFmtId="2" fontId="13" fillId="22" borderId="10" xfId="57" applyNumberFormat="1" applyFont="1" applyFill="1" applyBorder="1" applyAlignment="1">
      <alignment horizontal="right" wrapText="1"/>
      <protection/>
    </xf>
    <xf numFmtId="0" fontId="13" fillId="22" borderId="10" xfId="57" applyFont="1" applyFill="1" applyBorder="1" applyAlignment="1">
      <alignment horizontal="right" wrapText="1"/>
      <protection/>
    </xf>
    <xf numFmtId="176" fontId="13" fillId="22" borderId="10" xfId="57" applyNumberFormat="1" applyFont="1" applyFill="1" applyBorder="1" applyAlignment="1">
      <alignment horizontal="right" wrapText="1"/>
      <protection/>
    </xf>
    <xf numFmtId="176" fontId="13" fillId="0" borderId="10" xfId="57" applyNumberFormat="1" applyFont="1" applyBorder="1" applyAlignment="1">
      <alignment horizontal="right" wrapText="1"/>
      <protection/>
    </xf>
    <xf numFmtId="2" fontId="15" fillId="0" borderId="10" xfId="57" applyNumberFormat="1" applyFont="1" applyFill="1" applyBorder="1" applyAlignment="1">
      <alignment horizontal="right" wrapText="1"/>
      <protection/>
    </xf>
    <xf numFmtId="176" fontId="15" fillId="0" borderId="10" xfId="57" applyNumberFormat="1" applyFont="1" applyFill="1" applyBorder="1" applyAlignment="1">
      <alignment horizontal="right" wrapText="1"/>
      <protection/>
    </xf>
    <xf numFmtId="0" fontId="21" fillId="0" borderId="0" xfId="57" applyFont="1" applyAlignment="1">
      <alignment wrapText="1"/>
      <protection/>
    </xf>
    <xf numFmtId="178" fontId="18" fillId="0" borderId="0" xfId="57" applyNumberFormat="1" applyFont="1" applyAlignment="1">
      <alignment/>
      <protection/>
    </xf>
    <xf numFmtId="0" fontId="18" fillId="0" borderId="0" xfId="57" applyFont="1" applyAlignment="1">
      <alignment/>
      <protection/>
    </xf>
    <xf numFmtId="2" fontId="12" fillId="0" borderId="0" xfId="61" applyNumberFormat="1" applyFont="1" applyBorder="1" applyAlignment="1">
      <alignment horizontal="center" vertical="center" textRotation="90"/>
      <protection/>
    </xf>
    <xf numFmtId="2" fontId="93" fillId="0" borderId="10" xfId="57" applyNumberFormat="1" applyFont="1" applyBorder="1" applyAlignment="1">
      <alignment horizontal="right" wrapText="1"/>
      <protection/>
    </xf>
    <xf numFmtId="176" fontId="96" fillId="0" borderId="10" xfId="57" applyNumberFormat="1" applyFont="1" applyBorder="1" applyAlignment="1">
      <alignment horizontal="right" wrapText="1"/>
      <protection/>
    </xf>
    <xf numFmtId="0" fontId="97" fillId="0" borderId="0" xfId="57" applyFont="1">
      <alignment/>
      <protection/>
    </xf>
    <xf numFmtId="2" fontId="93" fillId="0" borderId="10" xfId="57" applyNumberFormat="1" applyFont="1" applyFill="1" applyBorder="1" applyAlignment="1">
      <alignment horizontal="right" wrapText="1"/>
      <protection/>
    </xf>
    <xf numFmtId="2" fontId="15" fillId="0" borderId="10" xfId="57" applyNumberFormat="1" applyFont="1" applyFill="1" applyBorder="1" applyAlignment="1">
      <alignment horizontal="center"/>
      <protection/>
    </xf>
    <xf numFmtId="2" fontId="15" fillId="0" borderId="10" xfId="57" applyNumberFormat="1" applyFont="1" applyFill="1" applyBorder="1">
      <alignment/>
      <protection/>
    </xf>
    <xf numFmtId="0" fontId="18" fillId="0" borderId="0" xfId="0" applyFont="1" applyBorder="1" applyAlignment="1">
      <alignment horizontal="center"/>
    </xf>
    <xf numFmtId="0" fontId="85" fillId="0" borderId="0" xfId="0" applyFont="1" applyAlignment="1">
      <alignment horizontal="center"/>
    </xf>
    <xf numFmtId="0" fontId="13" fillId="0" borderId="10" xfId="57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left" vertical="center"/>
      <protection/>
    </xf>
    <xf numFmtId="0" fontId="96" fillId="0" borderId="10" xfId="57" applyFont="1" applyBorder="1" applyAlignment="1">
      <alignment horizontal="center" vertical="center"/>
      <protection/>
    </xf>
    <xf numFmtId="0" fontId="96" fillId="0" borderId="10" xfId="57" applyFont="1" applyBorder="1" applyAlignment="1">
      <alignment horizontal="left" vertical="center"/>
      <protection/>
    </xf>
    <xf numFmtId="0" fontId="13" fillId="7" borderId="10" xfId="57" applyFont="1" applyFill="1" applyBorder="1" applyAlignment="1">
      <alignment horizontal="center" wrapText="1"/>
      <protection/>
    </xf>
    <xf numFmtId="0" fontId="13" fillId="0" borderId="10" xfId="57" applyFont="1" applyBorder="1">
      <alignment/>
      <protection/>
    </xf>
    <xf numFmtId="0" fontId="13" fillId="22" borderId="10" xfId="57" applyFont="1" applyFill="1" applyBorder="1" applyAlignment="1">
      <alignment horizontal="center" wrapText="1"/>
      <protection/>
    </xf>
    <xf numFmtId="0" fontId="15" fillId="7" borderId="10" xfId="57" applyFont="1" applyFill="1" applyBorder="1">
      <alignment/>
      <protection/>
    </xf>
    <xf numFmtId="0" fontId="13" fillId="7" borderId="10" xfId="57" applyFont="1" applyFill="1" applyBorder="1" applyAlignment="1">
      <alignment horizontal="center"/>
      <protection/>
    </xf>
    <xf numFmtId="10" fontId="8" fillId="0" borderId="0" xfId="65" applyNumberFormat="1" applyFont="1" applyAlignment="1">
      <alignment/>
    </xf>
    <xf numFmtId="0" fontId="16" fillId="0" borderId="10" xfId="57" applyFont="1" applyFill="1" applyBorder="1" applyAlignment="1">
      <alignment horizontal="center" vertical="center" wrapText="1"/>
      <protection/>
    </xf>
    <xf numFmtId="0" fontId="99" fillId="0" borderId="10" xfId="57" applyFont="1" applyFill="1" applyBorder="1" applyAlignment="1">
      <alignment horizontal="center" vertical="center" wrapText="1"/>
      <protection/>
    </xf>
    <xf numFmtId="0" fontId="100" fillId="0" borderId="10" xfId="57" applyFont="1" applyFill="1" applyBorder="1" applyAlignment="1">
      <alignment horizontal="center" vertical="center" wrapText="1"/>
      <protection/>
    </xf>
    <xf numFmtId="0" fontId="13" fillId="0" borderId="0" xfId="57" applyFont="1" applyAlignment="1">
      <alignment wrapText="1"/>
      <protection/>
    </xf>
    <xf numFmtId="0" fontId="94" fillId="0" borderId="10" xfId="0" applyFont="1" applyFill="1" applyBorder="1" applyAlignment="1">
      <alignment vertical="center" wrapText="1"/>
    </xf>
    <xf numFmtId="0" fontId="95" fillId="0" borderId="10" xfId="0" applyFont="1" applyFill="1" applyBorder="1" applyAlignment="1">
      <alignment vertical="center" wrapText="1"/>
    </xf>
    <xf numFmtId="177" fontId="95" fillId="0" borderId="10" xfId="0" applyNumberFormat="1" applyFont="1" applyFill="1" applyBorder="1" applyAlignment="1">
      <alignment vertical="center" wrapText="1"/>
    </xf>
    <xf numFmtId="1" fontId="95" fillId="0" borderId="10" xfId="0" applyNumberFormat="1" applyFont="1" applyFill="1" applyBorder="1" applyAlignment="1">
      <alignment vertical="center" wrapText="1"/>
    </xf>
    <xf numFmtId="1" fontId="71" fillId="11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76" fontId="13" fillId="0" borderId="0" xfId="57" applyNumberFormat="1" applyFont="1" applyAlignment="1">
      <alignment wrapText="1"/>
      <protection/>
    </xf>
    <xf numFmtId="0" fontId="70" fillId="0" borderId="0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101" fillId="0" borderId="12" xfId="57" applyFont="1" applyBorder="1" applyAlignment="1">
      <alignment vertical="center" wrapText="1"/>
      <protection/>
    </xf>
    <xf numFmtId="0" fontId="102" fillId="0" borderId="12" xfId="57" applyFont="1" applyBorder="1" applyAlignment="1">
      <alignment vertical="center" wrapText="1"/>
      <protection/>
    </xf>
    <xf numFmtId="0" fontId="28" fillId="0" borderId="10" xfId="57" applyFont="1" applyBorder="1" applyAlignment="1">
      <alignment vertical="center"/>
      <protection/>
    </xf>
    <xf numFmtId="9" fontId="89" fillId="0" borderId="0" xfId="65" applyFont="1" applyFill="1" applyBorder="1" applyAlignment="1">
      <alignment horizontal="center" vertical="center"/>
    </xf>
    <xf numFmtId="1" fontId="0" fillId="0" borderId="0" xfId="0" applyNumberFormat="1" applyFont="1" applyAlignment="1">
      <alignment/>
    </xf>
    <xf numFmtId="180" fontId="14" fillId="0" borderId="0" xfId="57" applyNumberFormat="1" applyFont="1">
      <alignment/>
      <protection/>
    </xf>
    <xf numFmtId="2" fontId="14" fillId="0" borderId="0" xfId="57" applyNumberFormat="1" applyFont="1">
      <alignment/>
      <protection/>
    </xf>
    <xf numFmtId="179" fontId="14" fillId="0" borderId="0" xfId="57" applyNumberFormat="1" applyFont="1">
      <alignment/>
      <protection/>
    </xf>
    <xf numFmtId="9" fontId="14" fillId="0" borderId="0" xfId="65" applyFont="1" applyAlignment="1">
      <alignment/>
    </xf>
    <xf numFmtId="179" fontId="8" fillId="0" borderId="0" xfId="57" applyNumberFormat="1" applyFont="1">
      <alignment/>
      <protection/>
    </xf>
    <xf numFmtId="2" fontId="13" fillId="0" borderId="0" xfId="57" applyNumberFormat="1" applyFont="1">
      <alignment/>
      <protection/>
    </xf>
    <xf numFmtId="2" fontId="21" fillId="0" borderId="0" xfId="57" applyNumberFormat="1" applyFont="1">
      <alignment/>
      <protection/>
    </xf>
    <xf numFmtId="2" fontId="14" fillId="0" borderId="0" xfId="65" applyNumberFormat="1" applyFont="1" applyAlignment="1">
      <alignment/>
    </xf>
    <xf numFmtId="2" fontId="6" fillId="0" borderId="0" xfId="61" applyNumberFormat="1" applyFont="1">
      <alignment/>
      <protection/>
    </xf>
    <xf numFmtId="1" fontId="6" fillId="0" borderId="0" xfId="61" applyNumberFormat="1" applyFont="1" applyAlignment="1">
      <alignment/>
      <protection/>
    </xf>
    <xf numFmtId="177" fontId="1" fillId="0" borderId="0" xfId="0" applyNumberFormat="1" applyFont="1" applyAlignment="1">
      <alignment wrapText="1"/>
    </xf>
    <xf numFmtId="0" fontId="38" fillId="0" borderId="10" xfId="57" applyFont="1" applyFill="1" applyBorder="1" applyAlignment="1">
      <alignment horizontal="center" vertical="center" wrapText="1"/>
      <protection/>
    </xf>
    <xf numFmtId="2" fontId="13" fillId="0" borderId="0" xfId="57" applyNumberFormat="1" applyFont="1">
      <alignment/>
      <protection/>
    </xf>
    <xf numFmtId="2" fontId="14" fillId="0" borderId="0" xfId="57" applyNumberFormat="1" applyFont="1" applyFill="1">
      <alignment/>
      <protection/>
    </xf>
    <xf numFmtId="0" fontId="14" fillId="0" borderId="0" xfId="57" applyFont="1" applyFill="1">
      <alignment/>
      <protection/>
    </xf>
    <xf numFmtId="0" fontId="15" fillId="0" borderId="10" xfId="57" applyFont="1" applyFill="1" applyBorder="1">
      <alignment/>
      <protection/>
    </xf>
    <xf numFmtId="0" fontId="13" fillId="0" borderId="10" xfId="57" applyFont="1" applyFill="1" applyBorder="1">
      <alignment/>
      <protection/>
    </xf>
    <xf numFmtId="0" fontId="15" fillId="0" borderId="10" xfId="57" applyFont="1" applyFill="1" applyBorder="1" applyAlignment="1">
      <alignment horizontal="right" wrapText="1"/>
      <protection/>
    </xf>
    <xf numFmtId="0" fontId="76" fillId="0" borderId="0" xfId="0" applyFont="1" applyAlignment="1">
      <alignment wrapText="1"/>
    </xf>
    <xf numFmtId="0" fontId="76" fillId="0" borderId="0" xfId="0" applyFont="1" applyAlignment="1">
      <alignment horizontal="center" wrapText="1"/>
    </xf>
    <xf numFmtId="10" fontId="76" fillId="0" borderId="10" xfId="65" applyNumberFormat="1" applyFont="1" applyFill="1" applyBorder="1" applyAlignment="1">
      <alignment vertical="center" wrapText="1"/>
    </xf>
    <xf numFmtId="1" fontId="73" fillId="0" borderId="0" xfId="0" applyNumberFormat="1" applyFont="1" applyAlignment="1">
      <alignment/>
    </xf>
    <xf numFmtId="0" fontId="94" fillId="0" borderId="10" xfId="0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left" vertical="center"/>
    </xf>
    <xf numFmtId="0" fontId="108" fillId="0" borderId="10" xfId="0" applyFont="1" applyFill="1" applyBorder="1" applyAlignment="1">
      <alignment horizontal="right" vertical="center" wrapText="1"/>
    </xf>
    <xf numFmtId="0" fontId="108" fillId="0" borderId="10" xfId="0" applyFont="1" applyFill="1" applyBorder="1" applyAlignment="1">
      <alignment vertical="center" wrapText="1"/>
    </xf>
    <xf numFmtId="1" fontId="108" fillId="0" borderId="10" xfId="0" applyNumberFormat="1" applyFont="1" applyFill="1" applyBorder="1" applyAlignment="1">
      <alignment vertical="center" wrapText="1"/>
    </xf>
    <xf numFmtId="0" fontId="76" fillId="0" borderId="0" xfId="0" applyFont="1" applyFill="1" applyAlignment="1">
      <alignment vertical="center" wrapText="1"/>
    </xf>
    <xf numFmtId="0" fontId="108" fillId="0" borderId="10" xfId="0" applyFont="1" applyFill="1" applyBorder="1" applyAlignment="1">
      <alignment horizontal="right" vertical="center"/>
    </xf>
    <xf numFmtId="0" fontId="98" fillId="0" borderId="0" xfId="57" applyFont="1" applyAlignment="1">
      <alignment horizontal="right"/>
      <protection/>
    </xf>
    <xf numFmtId="0" fontId="11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9" fillId="0" borderId="0" xfId="57" applyFont="1" applyAlignment="1">
      <alignment horizontal="center"/>
      <protection/>
    </xf>
    <xf numFmtId="0" fontId="18" fillId="0" borderId="0" xfId="57" applyFont="1" applyFill="1" applyBorder="1" applyAlignment="1">
      <alignment horizontal="center" vertical="center" wrapText="1"/>
      <protection/>
    </xf>
    <xf numFmtId="176" fontId="13" fillId="7" borderId="0" xfId="57" applyNumberFormat="1" applyFont="1" applyFill="1" applyBorder="1" applyAlignment="1">
      <alignment horizontal="right" wrapText="1"/>
      <protection/>
    </xf>
    <xf numFmtId="176" fontId="93" fillId="0" borderId="0" xfId="57" applyNumberFormat="1" applyFont="1" applyBorder="1" applyAlignment="1">
      <alignment horizontal="right" wrapText="1"/>
      <protection/>
    </xf>
    <xf numFmtId="176" fontId="13" fillId="22" borderId="0" xfId="57" applyNumberFormat="1" applyFont="1" applyFill="1" applyBorder="1" applyAlignment="1">
      <alignment horizontal="right" wrapText="1"/>
      <protection/>
    </xf>
    <xf numFmtId="176" fontId="13" fillId="0" borderId="10" xfId="57" applyNumberFormat="1" applyFont="1" applyBorder="1" applyAlignment="1">
      <alignment horizontal="right" wrapText="1"/>
      <protection/>
    </xf>
    <xf numFmtId="10" fontId="14" fillId="0" borderId="0" xfId="65" applyNumberFormat="1" applyFont="1" applyAlignment="1">
      <alignment/>
    </xf>
    <xf numFmtId="1" fontId="109" fillId="0" borderId="0" xfId="0" applyNumberFormat="1" applyFont="1" applyAlignment="1">
      <alignment wrapText="1"/>
    </xf>
    <xf numFmtId="0" fontId="109" fillId="0" borderId="0" xfId="0" applyFont="1" applyAlignment="1">
      <alignment wrapText="1"/>
    </xf>
    <xf numFmtId="0" fontId="110" fillId="0" borderId="0" xfId="0" applyFont="1" applyAlignment="1">
      <alignment wrapText="1"/>
    </xf>
    <xf numFmtId="1" fontId="109" fillId="0" borderId="0" xfId="0" applyNumberFormat="1" applyFont="1" applyAlignment="1">
      <alignment horizontal="right" wrapText="1"/>
    </xf>
    <xf numFmtId="10" fontId="110" fillId="0" borderId="10" xfId="65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right" vertical="center" wrapText="1"/>
    </xf>
    <xf numFmtId="0" fontId="76" fillId="0" borderId="0" xfId="0" applyFont="1" applyAlignment="1">
      <alignment vertical="center" wrapText="1"/>
    </xf>
    <xf numFmtId="177" fontId="1" fillId="0" borderId="0" xfId="0" applyNumberFormat="1" applyFont="1" applyAlignment="1">
      <alignment vertical="center" wrapText="1"/>
    </xf>
    <xf numFmtId="0" fontId="111" fillId="0" borderId="0" xfId="0" applyFont="1" applyAlignment="1">
      <alignment vertical="center"/>
    </xf>
    <xf numFmtId="2" fontId="109" fillId="0" borderId="0" xfId="0" applyNumberFormat="1" applyFont="1" applyAlignment="1">
      <alignment wrapText="1"/>
    </xf>
    <xf numFmtId="10" fontId="1" fillId="0" borderId="0" xfId="65" applyNumberFormat="1" applyFont="1" applyAlignment="1">
      <alignment wrapText="1"/>
    </xf>
    <xf numFmtId="2" fontId="102" fillId="0" borderId="12" xfId="57" applyNumberFormat="1" applyFont="1" applyBorder="1" applyAlignment="1">
      <alignment vertical="center" wrapText="1"/>
      <protection/>
    </xf>
    <xf numFmtId="2" fontId="1" fillId="0" borderId="0" xfId="0" applyNumberFormat="1" applyFont="1" applyAlignment="1">
      <alignment wrapText="1"/>
    </xf>
    <xf numFmtId="2" fontId="112" fillId="0" borderId="0" xfId="0" applyNumberFormat="1" applyFont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1" fontId="113" fillId="0" borderId="10" xfId="0" applyNumberFormat="1" applyFont="1" applyFill="1" applyBorder="1" applyAlignment="1">
      <alignment vertical="center" wrapText="1"/>
    </xf>
    <xf numFmtId="9" fontId="114" fillId="0" borderId="10" xfId="65" applyFont="1" applyFill="1" applyBorder="1" applyAlignment="1">
      <alignment vertical="center" wrapText="1"/>
    </xf>
    <xf numFmtId="10" fontId="116" fillId="0" borderId="10" xfId="65" applyNumberFormat="1" applyFont="1" applyFill="1" applyBorder="1" applyAlignment="1">
      <alignment vertical="center" wrapText="1"/>
    </xf>
    <xf numFmtId="2" fontId="115" fillId="11" borderId="10" xfId="0" applyNumberFormat="1" applyFont="1" applyFill="1" applyBorder="1" applyAlignment="1">
      <alignment vertical="center" wrapText="1"/>
    </xf>
    <xf numFmtId="0" fontId="36" fillId="26" borderId="10" xfId="0" applyFont="1" applyFill="1" applyBorder="1" applyAlignment="1">
      <alignment horizontal="right" vertical="center"/>
    </xf>
    <xf numFmtId="0" fontId="94" fillId="26" borderId="10" xfId="0" applyFont="1" applyFill="1" applyBorder="1" applyAlignment="1">
      <alignment vertical="center" wrapText="1"/>
    </xf>
    <xf numFmtId="1" fontId="108" fillId="26" borderId="10" xfId="0" applyNumberFormat="1" applyFont="1" applyFill="1" applyBorder="1" applyAlignment="1">
      <alignment vertical="center" wrapText="1"/>
    </xf>
    <xf numFmtId="0" fontId="99" fillId="26" borderId="10" xfId="57" applyFont="1" applyFill="1" applyBorder="1" applyAlignment="1">
      <alignment horizontal="center" vertical="center" wrapText="1"/>
      <protection/>
    </xf>
    <xf numFmtId="2" fontId="15" fillId="26" borderId="10" xfId="57" applyNumberFormat="1" applyFont="1" applyFill="1" applyBorder="1" applyAlignment="1">
      <alignment horizontal="right" wrapText="1"/>
      <protection/>
    </xf>
    <xf numFmtId="10" fontId="76" fillId="0" borderId="0" xfId="65" applyNumberFormat="1" applyFont="1" applyFill="1" applyAlignment="1">
      <alignment vertical="center" wrapText="1"/>
    </xf>
    <xf numFmtId="177" fontId="76" fillId="0" borderId="0" xfId="0" applyNumberFormat="1" applyFont="1" applyFill="1" applyAlignment="1">
      <alignment vertical="center" wrapText="1"/>
    </xf>
    <xf numFmtId="2" fontId="8" fillId="0" borderId="0" xfId="61" applyNumberFormat="1" applyFont="1" applyBorder="1">
      <alignment/>
      <protection/>
    </xf>
    <xf numFmtId="0" fontId="84" fillId="0" borderId="0" xfId="61" applyFont="1" applyBorder="1" applyAlignment="1">
      <alignment/>
      <protection/>
    </xf>
    <xf numFmtId="1" fontId="105" fillId="0" borderId="0" xfId="61" applyNumberFormat="1" applyFont="1" applyAlignment="1">
      <alignment/>
      <protection/>
    </xf>
    <xf numFmtId="1" fontId="85" fillId="0" borderId="0" xfId="61" applyNumberFormat="1" applyFont="1" applyAlignment="1">
      <alignment/>
      <protection/>
    </xf>
    <xf numFmtId="1" fontId="15" fillId="0" borderId="0" xfId="61" applyNumberFormat="1" applyFont="1" applyAlignment="1">
      <alignment horizontal="center"/>
      <protection/>
    </xf>
    <xf numFmtId="2" fontId="8" fillId="0" borderId="0" xfId="57" applyNumberFormat="1" applyFont="1">
      <alignment/>
      <protection/>
    </xf>
    <xf numFmtId="2" fontId="14" fillId="0" borderId="0" xfId="57" applyNumberFormat="1" applyFont="1" applyAlignment="1">
      <alignment horizontal="center"/>
      <protection/>
    </xf>
    <xf numFmtId="2" fontId="12" fillId="0" borderId="0" xfId="61" applyNumberFormat="1" applyFont="1" applyAlignment="1">
      <alignment horizontal="center" vertical="center" textRotation="90"/>
      <protection/>
    </xf>
    <xf numFmtId="1" fontId="32" fillId="0" borderId="0" xfId="53" applyNumberFormat="1" applyAlignment="1">
      <alignment/>
    </xf>
    <xf numFmtId="178" fontId="109" fillId="0" borderId="0" xfId="0" applyNumberFormat="1" applyFont="1" applyAlignment="1">
      <alignment wrapText="1"/>
    </xf>
    <xf numFmtId="1" fontId="1" fillId="0" borderId="0" xfId="0" applyNumberFormat="1" applyFont="1" applyAlignment="1">
      <alignment horizontal="center" wrapText="1"/>
    </xf>
    <xf numFmtId="0" fontId="117" fillId="0" borderId="10" xfId="0" applyFont="1" applyBorder="1" applyAlignment="1">
      <alignment/>
    </xf>
    <xf numFmtId="0" fontId="117" fillId="0" borderId="10" xfId="0" applyFont="1" applyBorder="1" applyAlignment="1">
      <alignment/>
    </xf>
    <xf numFmtId="2" fontId="15" fillId="0" borderId="15" xfId="57" applyNumberFormat="1" applyFont="1" applyFill="1" applyBorder="1" applyAlignment="1">
      <alignment wrapText="1"/>
      <protection/>
    </xf>
    <xf numFmtId="2" fontId="15" fillId="0" borderId="14" xfId="57" applyNumberFormat="1" applyFont="1" applyFill="1" applyBorder="1" applyAlignment="1">
      <alignment wrapText="1"/>
      <protection/>
    </xf>
    <xf numFmtId="176" fontId="108" fillId="0" borderId="10" xfId="0" applyNumberFormat="1" applyFont="1" applyFill="1" applyBorder="1" applyAlignment="1">
      <alignment horizontal="right" vertical="center" wrapText="1"/>
    </xf>
    <xf numFmtId="176" fontId="94" fillId="0" borderId="10" xfId="0" applyNumberFormat="1" applyFont="1" applyFill="1" applyBorder="1" applyAlignment="1">
      <alignment horizontal="right" vertical="center" wrapText="1"/>
    </xf>
    <xf numFmtId="176" fontId="108" fillId="0" borderId="10" xfId="0" applyNumberFormat="1" applyFont="1" applyFill="1" applyBorder="1" applyAlignment="1">
      <alignment vertical="center" wrapText="1"/>
    </xf>
    <xf numFmtId="176" fontId="77" fillId="0" borderId="10" xfId="62" applyNumberFormat="1" applyFont="1" applyFill="1" applyBorder="1" applyAlignment="1">
      <alignment horizontal="right" vertical="center" wrapText="1"/>
      <protection/>
    </xf>
    <xf numFmtId="1" fontId="12" fillId="26" borderId="10" xfId="61" applyNumberFormat="1" applyFont="1" applyFill="1" applyBorder="1" applyAlignment="1">
      <alignment horizontal="center" vertical="center" textRotation="90"/>
      <protection/>
    </xf>
    <xf numFmtId="2" fontId="12" fillId="26" borderId="10" xfId="61" applyNumberFormat="1" applyFont="1" applyFill="1" applyBorder="1" applyAlignment="1">
      <alignment horizontal="center" vertical="center" textRotation="90"/>
      <protection/>
    </xf>
    <xf numFmtId="0" fontId="92" fillId="0" borderId="10" xfId="0" applyFont="1" applyBorder="1" applyAlignment="1">
      <alignment horizontal="center" vertical="center" wrapText="1"/>
    </xf>
    <xf numFmtId="0" fontId="92" fillId="0" borderId="16" xfId="0" applyFont="1" applyBorder="1" applyAlignment="1">
      <alignment horizontal="center" vertical="center" wrapText="1"/>
    </xf>
    <xf numFmtId="0" fontId="120" fillId="26" borderId="10" xfId="0" applyFont="1" applyFill="1" applyBorder="1" applyAlignment="1">
      <alignment horizontal="center" vertical="center" wrapText="1"/>
    </xf>
    <xf numFmtId="0" fontId="120" fillId="26" borderId="10" xfId="0" applyFont="1" applyFill="1" applyBorder="1" applyAlignment="1">
      <alignment horizontal="center" vertical="center" wrapText="1"/>
    </xf>
    <xf numFmtId="0" fontId="71" fillId="11" borderId="10" xfId="0" applyFont="1" applyFill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92" fillId="0" borderId="0" xfId="0" applyFont="1" applyAlignment="1">
      <alignment horizontal="center" vertical="center" wrapText="1"/>
    </xf>
    <xf numFmtId="0" fontId="121" fillId="0" borderId="10" xfId="57" applyFont="1" applyBorder="1" applyAlignment="1">
      <alignment horizontal="center" vertical="center"/>
      <protection/>
    </xf>
    <xf numFmtId="0" fontId="121" fillId="0" borderId="10" xfId="57" applyFont="1" applyBorder="1" applyAlignment="1">
      <alignment horizontal="left" vertical="center"/>
      <protection/>
    </xf>
    <xf numFmtId="2" fontId="122" fillId="0" borderId="10" xfId="57" applyNumberFormat="1" applyFont="1" applyBorder="1" applyAlignment="1">
      <alignment horizontal="right" wrapText="1"/>
      <protection/>
    </xf>
    <xf numFmtId="2" fontId="122" fillId="0" borderId="10" xfId="57" applyNumberFormat="1" applyFont="1" applyFill="1" applyBorder="1" applyAlignment="1">
      <alignment horizontal="right" wrapText="1"/>
      <protection/>
    </xf>
    <xf numFmtId="0" fontId="123" fillId="0" borderId="10" xfId="0" applyFont="1" applyBorder="1" applyAlignment="1">
      <alignment/>
    </xf>
    <xf numFmtId="0" fontId="123" fillId="0" borderId="10" xfId="0" applyFont="1" applyBorder="1" applyAlignment="1">
      <alignment/>
    </xf>
    <xf numFmtId="2" fontId="122" fillId="26" borderId="10" xfId="57" applyNumberFormat="1" applyFont="1" applyFill="1" applyBorder="1" applyAlignment="1">
      <alignment horizontal="right" wrapText="1"/>
      <protection/>
    </xf>
    <xf numFmtId="176" fontId="122" fillId="0" borderId="10" xfId="57" applyNumberFormat="1" applyFont="1" applyBorder="1" applyAlignment="1">
      <alignment horizontal="right" wrapText="1"/>
      <protection/>
    </xf>
    <xf numFmtId="176" fontId="121" fillId="0" borderId="10" xfId="57" applyNumberFormat="1" applyFont="1" applyBorder="1" applyAlignment="1">
      <alignment horizontal="right" wrapText="1"/>
      <protection/>
    </xf>
    <xf numFmtId="176" fontId="121" fillId="0" borderId="10" xfId="57" applyNumberFormat="1" applyFont="1" applyBorder="1" applyAlignment="1">
      <alignment horizontal="right" wrapText="1"/>
      <protection/>
    </xf>
    <xf numFmtId="2" fontId="121" fillId="0" borderId="0" xfId="57" applyNumberFormat="1" applyFont="1">
      <alignment/>
      <protection/>
    </xf>
    <xf numFmtId="2" fontId="121" fillId="0" borderId="0" xfId="57" applyNumberFormat="1" applyFont="1">
      <alignment/>
      <protection/>
    </xf>
    <xf numFmtId="0" fontId="124" fillId="0" borderId="0" xfId="57" applyFont="1">
      <alignment/>
      <protection/>
    </xf>
    <xf numFmtId="176" fontId="124" fillId="0" borderId="0" xfId="57" applyNumberFormat="1" applyFont="1">
      <alignment/>
      <protection/>
    </xf>
    <xf numFmtId="176" fontId="125" fillId="0" borderId="0" xfId="57" applyNumberFormat="1" applyFont="1">
      <alignment/>
      <protection/>
    </xf>
    <xf numFmtId="0" fontId="121" fillId="0" borderId="10" xfId="57" applyFont="1" applyFill="1" applyBorder="1" applyAlignment="1">
      <alignment horizontal="center" vertical="center"/>
      <protection/>
    </xf>
    <xf numFmtId="0" fontId="121" fillId="0" borderId="10" xfId="57" applyFont="1" applyFill="1" applyBorder="1" applyAlignment="1">
      <alignment horizontal="left" vertical="center"/>
      <protection/>
    </xf>
    <xf numFmtId="176" fontId="122" fillId="0" borderId="10" xfId="57" applyNumberFormat="1" applyFont="1" applyFill="1" applyBorder="1" applyAlignment="1">
      <alignment horizontal="right" wrapText="1"/>
      <protection/>
    </xf>
    <xf numFmtId="0" fontId="75" fillId="0" borderId="0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 wrapText="1"/>
    </xf>
    <xf numFmtId="9" fontId="114" fillId="0" borderId="0" xfId="65" applyFont="1" applyFill="1" applyBorder="1" applyAlignment="1">
      <alignment vertical="center" wrapText="1"/>
    </xf>
    <xf numFmtId="10" fontId="116" fillId="0" borderId="0" xfId="65" applyNumberFormat="1" applyFont="1" applyFill="1" applyBorder="1" applyAlignment="1">
      <alignment vertical="center" wrapText="1"/>
    </xf>
    <xf numFmtId="10" fontId="110" fillId="0" borderId="0" xfId="65" applyNumberFormat="1" applyFont="1" applyFill="1" applyBorder="1" applyAlignment="1">
      <alignment vertical="center" wrapText="1"/>
    </xf>
    <xf numFmtId="10" fontId="76" fillId="0" borderId="0" xfId="65" applyNumberFormat="1" applyFont="1" applyFill="1" applyBorder="1" applyAlignment="1">
      <alignment vertical="center" wrapText="1"/>
    </xf>
    <xf numFmtId="0" fontId="18" fillId="0" borderId="10" xfId="57" applyFont="1" applyFill="1" applyBorder="1" applyAlignment="1">
      <alignment horizontal="center" vertical="center" wrapText="1"/>
      <protection/>
    </xf>
    <xf numFmtId="0" fontId="16" fillId="26" borderId="17" xfId="57" applyFont="1" applyFill="1" applyBorder="1" applyAlignment="1">
      <alignment horizontal="center" vertical="center" wrapText="1"/>
      <protection/>
    </xf>
    <xf numFmtId="0" fontId="16" fillId="26" borderId="18" xfId="57" applyFont="1" applyFill="1" applyBorder="1" applyAlignment="1">
      <alignment horizontal="center" vertical="center" wrapText="1"/>
      <protection/>
    </xf>
    <xf numFmtId="0" fontId="16" fillId="0" borderId="17" xfId="57" applyFont="1" applyFill="1" applyBorder="1" applyAlignment="1">
      <alignment horizontal="center" vertical="center" wrapText="1"/>
      <protection/>
    </xf>
    <xf numFmtId="0" fontId="16" fillId="0" borderId="18" xfId="57" applyFont="1" applyFill="1" applyBorder="1" applyAlignment="1">
      <alignment horizontal="center" vertical="center" wrapText="1"/>
      <protection/>
    </xf>
    <xf numFmtId="0" fontId="16" fillId="0" borderId="19" xfId="57" applyFont="1" applyFill="1" applyBorder="1" applyAlignment="1">
      <alignment horizontal="center" vertical="center" wrapText="1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16" fillId="0" borderId="13" xfId="57" applyFont="1" applyFill="1" applyBorder="1" applyAlignment="1">
      <alignment horizontal="center" vertical="center" wrapText="1"/>
      <protection/>
    </xf>
    <xf numFmtId="0" fontId="104" fillId="0" borderId="0" xfId="57" applyFont="1" applyAlignment="1">
      <alignment horizontal="left" vertical="center" wrapText="1"/>
      <protection/>
    </xf>
    <xf numFmtId="0" fontId="75" fillId="0" borderId="10" xfId="0" applyFont="1" applyBorder="1" applyAlignment="1">
      <alignment horizontal="center" vertical="center" wrapText="1"/>
    </xf>
    <xf numFmtId="0" fontId="72" fillId="11" borderId="1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0" xfId="57" applyFont="1" applyAlignment="1">
      <alignment horizontal="right"/>
      <protection/>
    </xf>
    <xf numFmtId="0" fontId="45" fillId="0" borderId="0" xfId="57" applyFont="1" applyAlignment="1">
      <alignment horizontal="center"/>
      <protection/>
    </xf>
    <xf numFmtId="0" fontId="11" fillId="0" borderId="0" xfId="57" applyFont="1" applyAlignment="1">
      <alignment horizontal="center"/>
      <protection/>
    </xf>
    <xf numFmtId="0" fontId="2" fillId="0" borderId="0" xfId="0" applyFont="1" applyAlignment="1">
      <alignment horizontal="center" wrapText="1"/>
    </xf>
    <xf numFmtId="0" fontId="3" fillId="0" borderId="24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106" fillId="0" borderId="10" xfId="0" applyFont="1" applyBorder="1" applyAlignment="1">
      <alignment horizontal="center" vertical="center" wrapText="1"/>
    </xf>
    <xf numFmtId="0" fontId="107" fillId="26" borderId="10" xfId="0" applyFont="1" applyFill="1" applyBorder="1" applyAlignment="1">
      <alignment horizontal="center" vertical="center" wrapText="1"/>
    </xf>
    <xf numFmtId="0" fontId="75" fillId="0" borderId="20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16" fillId="26" borderId="19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6" fillId="0" borderId="26" xfId="57" applyFont="1" applyFill="1" applyBorder="1" applyAlignment="1">
      <alignment horizontal="center" vertical="center" wrapText="1"/>
      <protection/>
    </xf>
    <xf numFmtId="0" fontId="16" fillId="0" borderId="27" xfId="57" applyFont="1" applyFill="1" applyBorder="1" applyAlignment="1">
      <alignment horizontal="center" vertical="center" wrapText="1"/>
      <protection/>
    </xf>
    <xf numFmtId="0" fontId="19" fillId="0" borderId="17" xfId="57" applyFont="1" applyFill="1" applyBorder="1" applyAlignment="1">
      <alignment horizontal="center" vertical="center" wrapText="1"/>
      <protection/>
    </xf>
    <xf numFmtId="0" fontId="19" fillId="0" borderId="19" xfId="57" applyFont="1" applyFill="1" applyBorder="1" applyAlignment="1">
      <alignment horizontal="center" vertical="center" wrapText="1"/>
      <protection/>
    </xf>
    <xf numFmtId="0" fontId="98" fillId="0" borderId="0" xfId="57" applyFont="1" applyAlignment="1">
      <alignment horizontal="right"/>
      <protection/>
    </xf>
    <xf numFmtId="0" fontId="9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2" fontId="13" fillId="7" borderId="15" xfId="57" applyNumberFormat="1" applyFont="1" applyFill="1" applyBorder="1" applyAlignment="1">
      <alignment horizontal="right" wrapText="1"/>
      <protection/>
    </xf>
    <xf numFmtId="2" fontId="13" fillId="7" borderId="14" xfId="57" applyNumberFormat="1" applyFont="1" applyFill="1" applyBorder="1" applyAlignment="1">
      <alignment horizontal="right" wrapText="1"/>
      <protection/>
    </xf>
    <xf numFmtId="1" fontId="12" fillId="0" borderId="0" xfId="61" applyNumberFormat="1" applyFont="1" applyBorder="1" applyAlignment="1">
      <alignment horizontal="center" vertical="center" textRotation="90"/>
      <protection/>
    </xf>
    <xf numFmtId="0" fontId="20" fillId="0" borderId="10" xfId="61" applyFont="1" applyBorder="1" applyAlignment="1">
      <alignment horizontal="center" vertical="center" wrapText="1"/>
      <protection/>
    </xf>
    <xf numFmtId="0" fontId="27" fillId="0" borderId="15" xfId="61" applyFont="1" applyBorder="1" applyAlignment="1">
      <alignment horizontal="center"/>
      <protection/>
    </xf>
    <xf numFmtId="0" fontId="27" fillId="0" borderId="14" xfId="61" applyFont="1" applyBorder="1" applyAlignment="1">
      <alignment horizontal="center"/>
      <protection/>
    </xf>
    <xf numFmtId="0" fontId="26" fillId="0" borderId="20" xfId="61" applyFont="1" applyBorder="1" applyAlignment="1">
      <alignment horizontal="center" vertical="center" wrapText="1"/>
      <protection/>
    </xf>
    <xf numFmtId="0" fontId="26" fillId="0" borderId="16" xfId="61" applyFont="1" applyBorder="1" applyAlignment="1">
      <alignment horizontal="center" vertical="center" wrapText="1"/>
      <protection/>
    </xf>
    <xf numFmtId="0" fontId="26" fillId="0" borderId="10" xfId="61" applyFont="1" applyBorder="1" applyAlignment="1">
      <alignment horizontal="center" vertical="center" wrapText="1"/>
      <protection/>
    </xf>
    <xf numFmtId="1" fontId="12" fillId="0" borderId="10" xfId="61" applyNumberFormat="1" applyFont="1" applyBorder="1" applyAlignment="1">
      <alignment horizontal="center" vertical="center" textRotation="90"/>
      <protection/>
    </xf>
    <xf numFmtId="0" fontId="22" fillId="0" borderId="0" xfId="61" applyFont="1" applyAlignment="1">
      <alignment horizontal="center"/>
      <protection/>
    </xf>
    <xf numFmtId="0" fontId="11" fillId="0" borderId="0" xfId="61" applyFont="1" applyAlignment="1">
      <alignment horizontal="center"/>
      <protection/>
    </xf>
    <xf numFmtId="0" fontId="23" fillId="0" borderId="0" xfId="61" applyFont="1" applyAlignment="1">
      <alignment horizontal="center"/>
      <protection/>
    </xf>
    <xf numFmtId="0" fontId="82" fillId="0" borderId="0" xfId="61" applyFont="1" applyFill="1" applyBorder="1" applyAlignment="1">
      <alignment horizontal="center"/>
      <protection/>
    </xf>
    <xf numFmtId="0" fontId="82" fillId="0" borderId="0" xfId="61" applyFont="1" applyBorder="1" applyAlignment="1">
      <alignment horizontal="center"/>
      <protection/>
    </xf>
    <xf numFmtId="0" fontId="20" fillId="0" borderId="20" xfId="61" applyFont="1" applyFill="1" applyBorder="1" applyAlignment="1">
      <alignment horizontal="center" vertical="center" wrapText="1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6" fillId="0" borderId="26" xfId="61" applyFont="1" applyFill="1" applyBorder="1" applyAlignment="1">
      <alignment horizontal="center" vertical="center" wrapText="1"/>
      <protection/>
    </xf>
    <xf numFmtId="0" fontId="16" fillId="0" borderId="13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  <xf numFmtId="0" fontId="82" fillId="0" borderId="24" xfId="61" applyFont="1" applyBorder="1" applyAlignment="1">
      <alignment horizontal="center"/>
      <protection/>
    </xf>
    <xf numFmtId="0" fontId="20" fillId="0" borderId="15" xfId="61" applyFont="1" applyBorder="1" applyAlignment="1">
      <alignment horizontal="center" vertical="center" wrapText="1"/>
      <protection/>
    </xf>
    <xf numFmtId="0" fontId="20" fillId="0" borderId="25" xfId="61" applyFont="1" applyBorder="1" applyAlignment="1">
      <alignment horizontal="center" vertical="center" wrapText="1"/>
      <protection/>
    </xf>
    <xf numFmtId="0" fontId="20" fillId="0" borderId="14" xfId="61" applyFont="1" applyBorder="1" applyAlignment="1">
      <alignment horizontal="center" vertical="center" wrapText="1"/>
      <protection/>
    </xf>
    <xf numFmtId="0" fontId="8" fillId="0" borderId="0" xfId="61" applyFont="1" applyAlignment="1">
      <alignment horizontal="center"/>
      <protection/>
    </xf>
    <xf numFmtId="0" fontId="12" fillId="0" borderId="0" xfId="61" applyFont="1" applyAlignment="1">
      <alignment horizontal="right"/>
      <protection/>
    </xf>
    <xf numFmtId="0" fontId="38" fillId="0" borderId="10" xfId="57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49" fillId="0" borderId="0" xfId="57" applyFont="1" applyAlignment="1">
      <alignment horizontal="center"/>
      <protection/>
    </xf>
    <xf numFmtId="0" fontId="50" fillId="0" borderId="0" xfId="57" applyFont="1" applyAlignment="1">
      <alignment horizontal="center"/>
      <protection/>
    </xf>
    <xf numFmtId="0" fontId="51" fillId="0" borderId="0" xfId="57" applyFont="1" applyAlignment="1">
      <alignment horizontal="center"/>
      <protection/>
    </xf>
    <xf numFmtId="0" fontId="4" fillId="0" borderId="0" xfId="60" applyFont="1" applyAlignment="1">
      <alignment horizontal="center"/>
      <protection/>
    </xf>
    <xf numFmtId="0" fontId="34" fillId="0" borderId="0" xfId="60" applyFont="1" applyAlignment="1">
      <alignment horizontal="center" vertical="center"/>
      <protection/>
    </xf>
    <xf numFmtId="0" fontId="39" fillId="0" borderId="0" xfId="60" applyFont="1" applyAlignment="1">
      <alignment horizontal="center" vertical="center"/>
      <protection/>
    </xf>
    <xf numFmtId="0" fontId="41" fillId="24" borderId="10" xfId="60" applyFont="1" applyFill="1" applyBorder="1" applyAlignment="1">
      <alignment horizontal="center" vertical="center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41" fillId="7" borderId="10" xfId="60" applyFont="1" applyFill="1" applyBorder="1" applyAlignment="1">
      <alignment horizontal="center" vertical="center" wrapText="1"/>
      <protection/>
    </xf>
    <xf numFmtId="0" fontId="41" fillId="24" borderId="10" xfId="60" applyFont="1" applyFill="1" applyBorder="1" applyAlignment="1">
      <alignment horizontal="center" vertical="center" wrapText="1"/>
      <protection/>
    </xf>
    <xf numFmtId="0" fontId="8" fillId="0" borderId="0" xfId="60" applyFont="1" applyAlignment="1">
      <alignment horizontal="center" vertical="center"/>
      <protection/>
    </xf>
    <xf numFmtId="0" fontId="29" fillId="0" borderId="0" xfId="60" applyFont="1" applyAlignment="1">
      <alignment horizontal="right" vertical="center" wrapText="1"/>
      <protection/>
    </xf>
    <xf numFmtId="0" fontId="40" fillId="25" borderId="10" xfId="60" applyFont="1" applyFill="1" applyBorder="1" applyAlignment="1">
      <alignment horizontal="center" vertical="center" wrapText="1"/>
      <protection/>
    </xf>
    <xf numFmtId="0" fontId="25" fillId="0" borderId="0" xfId="60" applyFont="1" applyAlignment="1">
      <alignment horizontal="center" vertical="center" wrapText="1"/>
      <protection/>
    </xf>
    <xf numFmtId="0" fontId="41" fillId="24" borderId="15" xfId="60" applyFont="1" applyFill="1" applyBorder="1" applyAlignment="1">
      <alignment horizontal="center" vertical="center" wrapText="1"/>
      <protection/>
    </xf>
    <xf numFmtId="0" fontId="41" fillId="24" borderId="25" xfId="60" applyFont="1" applyFill="1" applyBorder="1" applyAlignment="1">
      <alignment horizontal="center" vertical="center" wrapText="1"/>
      <protection/>
    </xf>
    <xf numFmtId="0" fontId="42" fillId="0" borderId="10" xfId="60" applyFont="1" applyBorder="1" applyAlignment="1">
      <alignment horizontal="center" vertical="center" wrapText="1"/>
      <protection/>
    </xf>
    <xf numFmtId="0" fontId="40" fillId="24" borderId="10" xfId="60" applyFont="1" applyFill="1" applyBorder="1" applyAlignment="1">
      <alignment horizontal="center" vertical="center" wrapText="1"/>
      <protection/>
    </xf>
    <xf numFmtId="0" fontId="40" fillId="24" borderId="10" xfId="60" applyFont="1" applyFill="1" applyBorder="1" applyAlignment="1">
      <alignment horizontal="center" vertical="center"/>
      <protection/>
    </xf>
    <xf numFmtId="0" fontId="103" fillId="0" borderId="20" xfId="60" applyFont="1" applyBorder="1" applyAlignment="1">
      <alignment horizontal="center" vertical="center" wrapText="1"/>
      <protection/>
    </xf>
    <xf numFmtId="0" fontId="103" fillId="0" borderId="18" xfId="60" applyFont="1" applyBorder="1" applyAlignment="1">
      <alignment horizontal="center" vertical="center" wrapText="1"/>
      <protection/>
    </xf>
    <xf numFmtId="0" fontId="103" fillId="0" borderId="16" xfId="60" applyFont="1" applyBorder="1" applyAlignment="1">
      <alignment horizontal="center" vertical="center" wrapText="1"/>
      <protection/>
    </xf>
    <xf numFmtId="0" fontId="40" fillId="0" borderId="20" xfId="60" applyFont="1" applyBorder="1" applyAlignment="1">
      <alignment horizontal="center" vertical="center" wrapText="1"/>
      <protection/>
    </xf>
    <xf numFmtId="0" fontId="40" fillId="0" borderId="18" xfId="60" applyFont="1" applyBorder="1" applyAlignment="1">
      <alignment horizontal="center" vertical="center" wrapText="1"/>
      <protection/>
    </xf>
    <xf numFmtId="0" fontId="40" fillId="0" borderId="16" xfId="60" applyFont="1" applyBorder="1" applyAlignment="1">
      <alignment horizontal="center" vertical="center" wrapText="1"/>
      <protection/>
    </xf>
    <xf numFmtId="0" fontId="40" fillId="4" borderId="15" xfId="60" applyFont="1" applyFill="1" applyBorder="1" applyAlignment="1">
      <alignment horizontal="center" vertical="center" wrapText="1"/>
      <protection/>
    </xf>
    <xf numFmtId="0" fontId="40" fillId="4" borderId="14" xfId="60" applyFont="1" applyFill="1" applyBorder="1" applyAlignment="1">
      <alignment horizontal="center" vertical="center" wrapText="1"/>
      <protection/>
    </xf>
    <xf numFmtId="0" fontId="41" fillId="25" borderId="10" xfId="60" applyFont="1" applyFill="1" applyBorder="1" applyAlignment="1">
      <alignment horizontal="center" vertical="center" wrapText="1"/>
      <protection/>
    </xf>
    <xf numFmtId="0" fontId="41" fillId="4" borderId="15" xfId="60" applyFont="1" applyFill="1" applyBorder="1" applyAlignment="1">
      <alignment horizontal="center" vertical="center" wrapText="1"/>
      <protection/>
    </xf>
    <xf numFmtId="0" fontId="41" fillId="4" borderId="14" xfId="60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_Mar' 09_NREGS-Jalpaiguri" xfId="59"/>
    <cellStyle name="Normal_APD-II_Mar' 09_NREGS-Jalpaiguri" xfId="60"/>
    <cellStyle name="Normal_April, 08_NREGS" xfId="61"/>
    <cellStyle name="Normal_Part-I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5">
    <dxf>
      <font>
        <b/>
        <i val="0"/>
        <color indexed="10"/>
      </font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Oct-09%20Jalpaigu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regs-4\e\Progress%20Report\Monthly%20Report\Blockwise\2010-11\May'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."/>
      <sheetName val="Part-IV"/>
      <sheetName val="Part-V-A"/>
      <sheetName val="Part-V-B"/>
    </sheetNames>
    <sheetDataSet>
      <sheetData sheetId="1">
        <row r="13">
          <cell r="M13">
            <v>48.05399</v>
          </cell>
          <cell r="P13">
            <v>412.90166</v>
          </cell>
        </row>
        <row r="14">
          <cell r="M14">
            <v>137.74871</v>
          </cell>
          <cell r="P14">
            <v>598.7379599999999</v>
          </cell>
        </row>
        <row r="15">
          <cell r="M15">
            <v>172.64584</v>
          </cell>
          <cell r="P15">
            <v>849.44661</v>
          </cell>
        </row>
        <row r="16">
          <cell r="M16">
            <v>62.0172</v>
          </cell>
          <cell r="P16">
            <v>320.10741</v>
          </cell>
        </row>
        <row r="17">
          <cell r="M17">
            <v>159.11903</v>
          </cell>
          <cell r="P17">
            <v>591.47947</v>
          </cell>
        </row>
        <row r="18">
          <cell r="M18">
            <v>176.28058</v>
          </cell>
          <cell r="P18">
            <v>632.39854</v>
          </cell>
        </row>
        <row r="19">
          <cell r="M19">
            <v>131.924725</v>
          </cell>
          <cell r="P19">
            <v>543.01556</v>
          </cell>
        </row>
        <row r="20">
          <cell r="M20">
            <v>95.36240000000001</v>
          </cell>
          <cell r="P20">
            <v>400.7859000000001</v>
          </cell>
        </row>
        <row r="21">
          <cell r="M21">
            <v>11.94092</v>
          </cell>
          <cell r="P21">
            <v>223.37577000000002</v>
          </cell>
        </row>
        <row r="22">
          <cell r="M22">
            <v>147.09911</v>
          </cell>
          <cell r="P22">
            <v>554.73423</v>
          </cell>
        </row>
        <row r="23">
          <cell r="M23">
            <v>35.71688</v>
          </cell>
          <cell r="P23">
            <v>259.85586</v>
          </cell>
        </row>
        <row r="24">
          <cell r="M24">
            <v>40.990135</v>
          </cell>
          <cell r="P24">
            <v>224.17524</v>
          </cell>
        </row>
        <row r="25">
          <cell r="M25">
            <v>44.51978</v>
          </cell>
          <cell r="P25">
            <v>423.182895</v>
          </cell>
        </row>
        <row r="26">
          <cell r="M26">
            <v>1263.4193</v>
          </cell>
          <cell r="P26">
            <v>6034.197104999998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t-I"/>
      <sheetName val="Part-II"/>
      <sheetName val="Part-III"/>
      <sheetName val="Part-IV"/>
      <sheetName val="Part-V-A"/>
      <sheetName val="Part-V-B"/>
    </sheetNames>
    <sheetDataSet>
      <sheetData sheetId="0">
        <row r="12">
          <cell r="O12">
            <v>0.14313</v>
          </cell>
          <cell r="P12">
            <v>0.6726238999999999</v>
          </cell>
        </row>
        <row r="13">
          <cell r="O13">
            <v>0.3666092682926829</v>
          </cell>
          <cell r="P13">
            <v>1.183519268292683</v>
          </cell>
        </row>
        <row r="14">
          <cell r="O14">
            <v>0.87984</v>
          </cell>
          <cell r="P14">
            <v>3.10743</v>
          </cell>
        </row>
        <row r="15">
          <cell r="O15">
            <v>0.40455</v>
          </cell>
          <cell r="P15">
            <v>1.5166499999999998</v>
          </cell>
        </row>
        <row r="16">
          <cell r="O16">
            <v>0.21939099999999997</v>
          </cell>
          <cell r="P16">
            <v>0.615611</v>
          </cell>
        </row>
        <row r="17">
          <cell r="O17">
            <v>0.5996614506172839</v>
          </cell>
          <cell r="P17">
            <v>2.3986458024691357</v>
          </cell>
        </row>
        <row r="18">
          <cell r="O18">
            <v>0.20253</v>
          </cell>
          <cell r="P18">
            <v>0.69133</v>
          </cell>
        </row>
        <row r="19">
          <cell r="O19">
            <v>0.22562</v>
          </cell>
          <cell r="P19">
            <v>0.7581499999999999</v>
          </cell>
        </row>
        <row r="20">
          <cell r="O20">
            <v>0.11265</v>
          </cell>
          <cell r="P20">
            <v>0.70042</v>
          </cell>
        </row>
        <row r="21">
          <cell r="O21">
            <v>0.31314</v>
          </cell>
          <cell r="P21">
            <v>2.3358999999999996</v>
          </cell>
        </row>
        <row r="22">
          <cell r="O22">
            <v>0</v>
          </cell>
          <cell r="P22">
            <v>0</v>
          </cell>
        </row>
        <row r="23">
          <cell r="P23">
            <v>0.3857598</v>
          </cell>
        </row>
        <row r="24">
          <cell r="P24">
            <v>0.21566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view="pageBreakPreview" zoomScale="70" zoomScaleNormal="70" zoomScaleSheetLayoutView="70" zoomScalePageLayoutView="0" workbookViewId="0" topLeftCell="A1">
      <selection activeCell="O11" sqref="O11"/>
    </sheetView>
  </sheetViews>
  <sheetFormatPr defaultColWidth="9.140625" defaultRowHeight="15"/>
  <cols>
    <col min="1" max="1" width="4.57421875" style="1" customWidth="1"/>
    <col min="2" max="2" width="17.140625" style="1" customWidth="1"/>
    <col min="3" max="3" width="8.7109375" style="1" customWidth="1"/>
    <col min="4" max="7" width="9.00390625" style="1" customWidth="1"/>
    <col min="8" max="8" width="9.421875" style="1" customWidth="1"/>
    <col min="9" max="9" width="12.00390625" style="227" customWidth="1"/>
    <col min="10" max="10" width="11.8515625" style="1" customWidth="1"/>
    <col min="11" max="11" width="10.140625" style="1" customWidth="1"/>
    <col min="12" max="12" width="11.28125" style="227" customWidth="1"/>
    <col min="13" max="13" width="7.8515625" style="1" customWidth="1"/>
    <col min="14" max="15" width="9.7109375" style="1" customWidth="1"/>
    <col min="16" max="16" width="11.28125" style="1" customWidth="1"/>
    <col min="17" max="18" width="9.421875" style="1" customWidth="1"/>
    <col min="19" max="19" width="9.28125" style="1" customWidth="1"/>
    <col min="20" max="20" width="8.7109375" style="1" customWidth="1"/>
    <col min="21" max="21" width="8.28125" style="1" customWidth="1"/>
    <col min="22" max="22" width="9.140625" style="1" customWidth="1"/>
    <col min="23" max="23" width="11.57421875" style="1" bestFit="1" customWidth="1"/>
    <col min="24" max="28" width="11.57421875" style="1" customWidth="1"/>
    <col min="29" max="16384" width="9.140625" style="1" customWidth="1"/>
  </cols>
  <sheetData>
    <row r="1" spans="1:20" s="4" customFormat="1" ht="12" customHeight="1">
      <c r="A1" s="2"/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44"/>
      <c r="Q1" s="344"/>
      <c r="R1" s="344"/>
      <c r="S1" s="344"/>
      <c r="T1" s="2"/>
    </row>
    <row r="2" spans="1:21" s="4" customFormat="1" ht="31.5" customHeight="1">
      <c r="A2" s="345" t="s">
        <v>37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</row>
    <row r="3" spans="1:19" s="4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1" s="4" customFormat="1" ht="17.25" customHeight="1">
      <c r="A4" s="346" t="s">
        <v>38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</row>
    <row r="5" spans="1:19" s="4" customFormat="1" ht="13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</row>
    <row r="6" spans="1:21" ht="18.75">
      <c r="A6" s="347" t="s">
        <v>135</v>
      </c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</row>
    <row r="7" spans="1:21" ht="16.5">
      <c r="A7" s="26"/>
      <c r="T7" s="348" t="s">
        <v>21</v>
      </c>
      <c r="U7" s="348"/>
    </row>
    <row r="8" spans="1:21" s="155" customFormat="1" ht="16.5">
      <c r="A8" s="349">
        <v>1</v>
      </c>
      <c r="B8" s="349">
        <v>2</v>
      </c>
      <c r="C8" s="154"/>
      <c r="D8" s="349">
        <v>3</v>
      </c>
      <c r="E8" s="349"/>
      <c r="F8" s="349"/>
      <c r="G8" s="349"/>
      <c r="H8" s="333">
        <v>4</v>
      </c>
      <c r="I8" s="354">
        <v>5</v>
      </c>
      <c r="J8" s="349">
        <v>6</v>
      </c>
      <c r="K8" s="349">
        <v>7</v>
      </c>
      <c r="L8" s="354">
        <v>8</v>
      </c>
      <c r="M8" s="341">
        <v>9</v>
      </c>
      <c r="N8" s="342"/>
      <c r="O8" s="342"/>
      <c r="P8" s="342"/>
      <c r="Q8" s="343"/>
      <c r="R8" s="263"/>
      <c r="S8" s="349">
        <v>10</v>
      </c>
      <c r="T8" s="349">
        <v>11</v>
      </c>
      <c r="U8" s="349">
        <v>12</v>
      </c>
    </row>
    <row r="9" spans="1:21" s="155" customFormat="1" ht="16.5">
      <c r="A9" s="349"/>
      <c r="B9" s="349"/>
      <c r="C9" s="154"/>
      <c r="D9" s="154" t="s">
        <v>16</v>
      </c>
      <c r="E9" s="154" t="s">
        <v>17</v>
      </c>
      <c r="F9" s="154" t="s">
        <v>18</v>
      </c>
      <c r="G9" s="154" t="s">
        <v>19</v>
      </c>
      <c r="H9" s="334"/>
      <c r="I9" s="354">
        <v>5</v>
      </c>
      <c r="J9" s="349">
        <v>6</v>
      </c>
      <c r="K9" s="349">
        <v>7</v>
      </c>
      <c r="L9" s="354">
        <v>8</v>
      </c>
      <c r="M9" s="154" t="s">
        <v>16</v>
      </c>
      <c r="N9" s="154" t="s">
        <v>17</v>
      </c>
      <c r="O9" s="154" t="s">
        <v>18</v>
      </c>
      <c r="P9" s="154" t="s">
        <v>19</v>
      </c>
      <c r="Q9" s="154" t="s">
        <v>20</v>
      </c>
      <c r="R9" s="154"/>
      <c r="S9" s="349"/>
      <c r="T9" s="349"/>
      <c r="U9" s="349"/>
    </row>
    <row r="10" spans="1:28" s="44" customFormat="1" ht="57" customHeight="1">
      <c r="A10" s="353" t="s">
        <v>0</v>
      </c>
      <c r="B10" s="353" t="s">
        <v>22</v>
      </c>
      <c r="C10" s="335" t="s">
        <v>108</v>
      </c>
      <c r="D10" s="353" t="s">
        <v>1</v>
      </c>
      <c r="E10" s="353"/>
      <c r="F10" s="353"/>
      <c r="G10" s="353"/>
      <c r="H10" s="356" t="s">
        <v>6</v>
      </c>
      <c r="I10" s="355" t="s">
        <v>7</v>
      </c>
      <c r="J10" s="353" t="s">
        <v>8</v>
      </c>
      <c r="K10" s="353" t="s">
        <v>9</v>
      </c>
      <c r="L10" s="355" t="s">
        <v>10</v>
      </c>
      <c r="M10" s="350" t="s">
        <v>11</v>
      </c>
      <c r="N10" s="351"/>
      <c r="O10" s="351"/>
      <c r="P10" s="351"/>
      <c r="Q10" s="351"/>
      <c r="R10" s="352"/>
      <c r="S10" s="353" t="s">
        <v>13</v>
      </c>
      <c r="T10" s="353" t="s">
        <v>14</v>
      </c>
      <c r="U10" s="353" t="s">
        <v>15</v>
      </c>
      <c r="V10" s="340" t="s">
        <v>110</v>
      </c>
      <c r="W10" s="339" t="s">
        <v>111</v>
      </c>
      <c r="X10" s="321"/>
      <c r="Y10" s="321"/>
      <c r="Z10" s="321"/>
      <c r="AA10" s="321"/>
      <c r="AB10" s="321"/>
    </row>
    <row r="11" spans="1:28" s="44" customFormat="1" ht="111.75" customHeight="1">
      <c r="A11" s="353"/>
      <c r="B11" s="353"/>
      <c r="C11" s="336"/>
      <c r="D11" s="43" t="s">
        <v>2</v>
      </c>
      <c r="E11" s="43" t="s">
        <v>3</v>
      </c>
      <c r="F11" s="43" t="s">
        <v>4</v>
      </c>
      <c r="G11" s="43" t="s">
        <v>5</v>
      </c>
      <c r="H11" s="357"/>
      <c r="I11" s="355"/>
      <c r="J11" s="353"/>
      <c r="K11" s="353"/>
      <c r="L11" s="355"/>
      <c r="M11" s="43" t="s">
        <v>2</v>
      </c>
      <c r="N11" s="43" t="s">
        <v>3</v>
      </c>
      <c r="O11" s="43" t="s">
        <v>4</v>
      </c>
      <c r="P11" s="43" t="s">
        <v>5</v>
      </c>
      <c r="Q11" s="43" t="s">
        <v>12</v>
      </c>
      <c r="R11" s="43" t="s">
        <v>124</v>
      </c>
      <c r="S11" s="353"/>
      <c r="T11" s="353"/>
      <c r="U11" s="353"/>
      <c r="V11" s="340"/>
      <c r="W11" s="339"/>
      <c r="X11" s="321"/>
      <c r="Y11" s="321"/>
      <c r="Z11" s="321"/>
      <c r="AA11" s="321"/>
      <c r="AB11" s="321"/>
    </row>
    <row r="12" spans="1:28" s="302" customFormat="1" ht="15.75">
      <c r="A12" s="296">
        <v>1</v>
      </c>
      <c r="B12" s="296">
        <v>2</v>
      </c>
      <c r="C12" s="297"/>
      <c r="D12" s="296" t="s">
        <v>126</v>
      </c>
      <c r="E12" s="296" t="s">
        <v>127</v>
      </c>
      <c r="F12" s="296" t="s">
        <v>128</v>
      </c>
      <c r="G12" s="296" t="s">
        <v>129</v>
      </c>
      <c r="H12" s="297">
        <v>4</v>
      </c>
      <c r="I12" s="298">
        <v>5</v>
      </c>
      <c r="J12" s="296">
        <v>6</v>
      </c>
      <c r="K12" s="296">
        <v>7</v>
      </c>
      <c r="L12" s="299">
        <v>8</v>
      </c>
      <c r="M12" s="296" t="s">
        <v>130</v>
      </c>
      <c r="N12" s="296" t="s">
        <v>131</v>
      </c>
      <c r="O12" s="296" t="s">
        <v>132</v>
      </c>
      <c r="P12" s="296" t="s">
        <v>133</v>
      </c>
      <c r="Q12" s="296" t="s">
        <v>134</v>
      </c>
      <c r="R12" s="296" t="s">
        <v>125</v>
      </c>
      <c r="S12" s="296">
        <v>10</v>
      </c>
      <c r="T12" s="296">
        <v>11</v>
      </c>
      <c r="U12" s="296">
        <v>12</v>
      </c>
      <c r="V12" s="300"/>
      <c r="W12" s="301"/>
      <c r="X12" s="322"/>
      <c r="Y12" s="322"/>
      <c r="Z12" s="322"/>
      <c r="AA12" s="322"/>
      <c r="AB12" s="322"/>
    </row>
    <row r="13" spans="1:29" s="236" customFormat="1" ht="26.25" customHeight="1">
      <c r="A13" s="231">
        <v>1</v>
      </c>
      <c r="B13" s="232" t="s">
        <v>23</v>
      </c>
      <c r="C13" s="233">
        <v>39550</v>
      </c>
      <c r="D13" s="233">
        <v>20568</v>
      </c>
      <c r="E13" s="233">
        <v>8563</v>
      </c>
      <c r="F13" s="233">
        <v>10418</v>
      </c>
      <c r="G13" s="194">
        <f aca="true" t="shared" si="0" ref="G13:G25">SUM(D13:F13)</f>
        <v>39549</v>
      </c>
      <c r="H13" s="234">
        <v>3781</v>
      </c>
      <c r="I13" s="268"/>
      <c r="J13" s="235">
        <v>3781</v>
      </c>
      <c r="K13" s="234">
        <v>3525</v>
      </c>
      <c r="L13" s="270"/>
      <c r="M13" s="290">
        <v>0.4221639</v>
      </c>
      <c r="N13" s="290">
        <v>0.10733</v>
      </c>
      <c r="O13" s="290">
        <v>0.14313</v>
      </c>
      <c r="P13" s="291">
        <f>SUM(M13:O13)</f>
        <v>0.6726238999999999</v>
      </c>
      <c r="Q13" s="292">
        <v>0.24674</v>
      </c>
      <c r="R13" s="292">
        <v>0.05173</v>
      </c>
      <c r="S13" s="234">
        <v>0</v>
      </c>
      <c r="T13" s="234">
        <v>225</v>
      </c>
      <c r="U13" s="234">
        <v>3</v>
      </c>
      <c r="V13" s="264">
        <f aca="true" t="shared" si="1" ref="V13:V25">(P13*100000)/J13</f>
        <v>17.789576831526052</v>
      </c>
      <c r="W13" s="265">
        <f aca="true" t="shared" si="2" ref="W13:W26">Q13/P13</f>
        <v>0.36683204388068874</v>
      </c>
      <c r="X13" s="323">
        <f aca="true" t="shared" si="3" ref="X13:X22">Q13/P13</f>
        <v>0.36683204388068874</v>
      </c>
      <c r="Y13" s="323">
        <f aca="true" t="shared" si="4" ref="Y13:Y22">R13/O13</f>
        <v>0.3614196883951652</v>
      </c>
      <c r="Z13" s="236">
        <f>ROUND(X13*'[2]Part-I'!P12,5)</f>
        <v>0.24674</v>
      </c>
      <c r="AA13" s="236">
        <f>ROUND(Y13*'[2]Part-I'!O12,5)</f>
        <v>0.05173</v>
      </c>
      <c r="AB13" s="323"/>
      <c r="AC13" s="236">
        <f>'Part-II'!K13/'Part-I'!P13</f>
        <v>100</v>
      </c>
    </row>
    <row r="14" spans="1:35" s="236" customFormat="1" ht="26.25" customHeight="1">
      <c r="A14" s="231">
        <v>2</v>
      </c>
      <c r="B14" s="232" t="s">
        <v>24</v>
      </c>
      <c r="C14" s="237">
        <v>41382</v>
      </c>
      <c r="D14" s="233">
        <v>19699</v>
      </c>
      <c r="E14" s="233">
        <v>9478</v>
      </c>
      <c r="F14" s="233">
        <v>12205</v>
      </c>
      <c r="G14" s="194">
        <f t="shared" si="0"/>
        <v>41382</v>
      </c>
      <c r="H14" s="234">
        <v>1920</v>
      </c>
      <c r="I14" s="268"/>
      <c r="J14" s="235">
        <v>1920</v>
      </c>
      <c r="K14" s="234">
        <v>1920</v>
      </c>
      <c r="L14" s="270"/>
      <c r="M14" s="290">
        <v>0.79276</v>
      </c>
      <c r="N14" s="290">
        <v>0.02415</v>
      </c>
      <c r="O14" s="290">
        <v>0.3666092682926829</v>
      </c>
      <c r="P14" s="291">
        <f aca="true" t="shared" si="5" ref="P14:P25">SUM(M14:O14)</f>
        <v>1.183519268292683</v>
      </c>
      <c r="Q14" s="292">
        <v>0.64913</v>
      </c>
      <c r="R14" s="292">
        <v>0.09435</v>
      </c>
      <c r="S14" s="235">
        <v>0</v>
      </c>
      <c r="T14" s="235">
        <v>0</v>
      </c>
      <c r="U14" s="235">
        <v>0</v>
      </c>
      <c r="V14" s="264">
        <f t="shared" si="1"/>
        <v>61.64162855691057</v>
      </c>
      <c r="W14" s="265">
        <f t="shared" si="2"/>
        <v>0.5484743826236304</v>
      </c>
      <c r="X14" s="323">
        <f t="shared" si="3"/>
        <v>0.5484743826236304</v>
      </c>
      <c r="Y14" s="323">
        <f t="shared" si="4"/>
        <v>0.2573584689754095</v>
      </c>
      <c r="Z14" s="236">
        <f>ROUND(X14*'[2]Part-I'!P13,5)</f>
        <v>0.64913</v>
      </c>
      <c r="AA14" s="236">
        <f>ROUND(Y14*'[2]Part-I'!O13,5)</f>
        <v>0.09435</v>
      </c>
      <c r="AB14" s="323"/>
      <c r="AC14" s="236">
        <f>'Part-II'!K14/'Part-I'!P14</f>
        <v>30.14773054896836</v>
      </c>
      <c r="AE14" s="236">
        <v>5.216159999999999</v>
      </c>
      <c r="AF14" s="273">
        <v>0.5016800164000914</v>
      </c>
      <c r="AG14" s="236">
        <f>'Part-II'!K14/'Part-I'!AE14</f>
        <v>6.840361491978775</v>
      </c>
      <c r="AH14" s="236">
        <v>9.44565</v>
      </c>
      <c r="AI14" s="274">
        <v>0.8427599999999984</v>
      </c>
    </row>
    <row r="15" spans="1:29" s="236" customFormat="1" ht="26.25" customHeight="1">
      <c r="A15" s="231">
        <v>3</v>
      </c>
      <c r="B15" s="232" t="s">
        <v>25</v>
      </c>
      <c r="C15" s="237">
        <v>76095</v>
      </c>
      <c r="D15" s="233">
        <v>38753</v>
      </c>
      <c r="E15" s="233">
        <v>16411</v>
      </c>
      <c r="F15" s="233">
        <v>20928</v>
      </c>
      <c r="G15" s="194">
        <f t="shared" si="0"/>
        <v>76092</v>
      </c>
      <c r="H15" s="234">
        <v>9414</v>
      </c>
      <c r="I15" s="268">
        <v>3563347</v>
      </c>
      <c r="J15" s="235">
        <v>11500</v>
      </c>
      <c r="K15" s="234">
        <v>7771</v>
      </c>
      <c r="L15" s="270">
        <v>403965.9</v>
      </c>
      <c r="M15" s="290">
        <v>1.75856</v>
      </c>
      <c r="N15" s="290">
        <v>0.46903</v>
      </c>
      <c r="O15" s="290">
        <v>0.87984</v>
      </c>
      <c r="P15" s="291">
        <f t="shared" si="5"/>
        <v>3.10743</v>
      </c>
      <c r="Q15" s="292">
        <v>0.95707</v>
      </c>
      <c r="R15" s="292">
        <v>0.2037</v>
      </c>
      <c r="S15" s="235">
        <v>0</v>
      </c>
      <c r="T15" s="235">
        <v>690</v>
      </c>
      <c r="U15" s="235">
        <v>15</v>
      </c>
      <c r="V15" s="264">
        <f t="shared" si="1"/>
        <v>27.02113043478261</v>
      </c>
      <c r="W15" s="265">
        <f t="shared" si="2"/>
        <v>0.30799406583575495</v>
      </c>
      <c r="X15" s="323">
        <f t="shared" si="3"/>
        <v>0.30799406583575495</v>
      </c>
      <c r="Y15" s="323">
        <f t="shared" si="4"/>
        <v>0.23151936715766502</v>
      </c>
      <c r="Z15" s="236">
        <f>ROUND(X15*'[2]Part-I'!P14,5)</f>
        <v>0.95707</v>
      </c>
      <c r="AA15" s="236">
        <f>ROUND(Y15*'[2]Part-I'!O14,5)</f>
        <v>0.2037</v>
      </c>
      <c r="AB15" s="323"/>
      <c r="AC15" s="236">
        <f>'Part-II'!K15/'Part-I'!P15</f>
        <v>99.9678190659162</v>
      </c>
    </row>
    <row r="16" spans="1:29" s="236" customFormat="1" ht="26.25" customHeight="1">
      <c r="A16" s="231">
        <v>4</v>
      </c>
      <c r="B16" s="232" t="s">
        <v>26</v>
      </c>
      <c r="C16" s="237">
        <v>47514</v>
      </c>
      <c r="D16" s="233">
        <v>21838</v>
      </c>
      <c r="E16" s="233">
        <v>9512</v>
      </c>
      <c r="F16" s="233">
        <v>16159</v>
      </c>
      <c r="G16" s="194">
        <f t="shared" si="0"/>
        <v>47509</v>
      </c>
      <c r="H16" s="234">
        <v>8959</v>
      </c>
      <c r="I16" s="268"/>
      <c r="J16" s="235">
        <v>8664</v>
      </c>
      <c r="K16" s="234">
        <v>7308</v>
      </c>
      <c r="L16" s="270"/>
      <c r="M16" s="293">
        <v>0.86135</v>
      </c>
      <c r="N16" s="293">
        <v>0.25075000000000003</v>
      </c>
      <c r="O16" s="293">
        <v>0.40455</v>
      </c>
      <c r="P16" s="291">
        <f t="shared" si="5"/>
        <v>1.5166499999999998</v>
      </c>
      <c r="Q16" s="292">
        <v>0.78598</v>
      </c>
      <c r="R16" s="292">
        <v>0.07249</v>
      </c>
      <c r="S16" s="235">
        <v>0</v>
      </c>
      <c r="T16" s="235">
        <v>381</v>
      </c>
      <c r="U16" s="235">
        <v>13</v>
      </c>
      <c r="V16" s="264">
        <f t="shared" si="1"/>
        <v>17.505193905817173</v>
      </c>
      <c r="W16" s="265">
        <f t="shared" si="2"/>
        <v>0.5182342663106189</v>
      </c>
      <c r="X16" s="323">
        <f t="shared" si="3"/>
        <v>0.5182342663106189</v>
      </c>
      <c r="Y16" s="323">
        <f t="shared" si="4"/>
        <v>0.17918675071066617</v>
      </c>
      <c r="Z16" s="236">
        <f>ROUND(X16*'[2]Part-I'!P15,5)</f>
        <v>0.78598</v>
      </c>
      <c r="AA16" s="236">
        <f>ROUND(Y16*'[2]Part-I'!O15,5)</f>
        <v>0.07249</v>
      </c>
      <c r="AB16" s="323"/>
      <c r="AC16" s="236">
        <f>'Part-II'!K16/'Part-I'!P16</f>
        <v>53.04234332245411</v>
      </c>
    </row>
    <row r="17" spans="1:30" s="236" customFormat="1" ht="26.25" customHeight="1">
      <c r="A17" s="231">
        <v>5</v>
      </c>
      <c r="B17" s="232" t="s">
        <v>27</v>
      </c>
      <c r="C17" s="237">
        <v>54803</v>
      </c>
      <c r="D17" s="233">
        <v>8271</v>
      </c>
      <c r="E17" s="233">
        <v>30850</v>
      </c>
      <c r="F17" s="233">
        <v>15361</v>
      </c>
      <c r="G17" s="194">
        <f t="shared" si="0"/>
        <v>54482</v>
      </c>
      <c r="H17" s="234">
        <v>1159</v>
      </c>
      <c r="I17" s="268"/>
      <c r="J17" s="235">
        <v>1101</v>
      </c>
      <c r="K17" s="234">
        <v>1014</v>
      </c>
      <c r="L17" s="270"/>
      <c r="M17" s="290">
        <v>0.12573</v>
      </c>
      <c r="N17" s="290">
        <v>0.27049</v>
      </c>
      <c r="O17" s="290">
        <v>0.21939099999999997</v>
      </c>
      <c r="P17" s="291">
        <f t="shared" si="5"/>
        <v>0.615611</v>
      </c>
      <c r="Q17" s="292">
        <v>0.24461</v>
      </c>
      <c r="R17" s="292">
        <v>0</v>
      </c>
      <c r="S17" s="235">
        <v>0</v>
      </c>
      <c r="T17" s="235">
        <v>816</v>
      </c>
      <c r="U17" s="235">
        <v>6</v>
      </c>
      <c r="V17" s="264">
        <f t="shared" si="1"/>
        <v>55.91380563124432</v>
      </c>
      <c r="W17" s="265">
        <f t="shared" si="2"/>
        <v>0.39734507667991636</v>
      </c>
      <c r="X17" s="323">
        <f t="shared" si="3"/>
        <v>0.39734507667991636</v>
      </c>
      <c r="Y17" s="323">
        <f t="shared" si="4"/>
        <v>0</v>
      </c>
      <c r="Z17" s="236">
        <f>ROUND(X17*'[2]Part-I'!P16,5)</f>
        <v>0.24461</v>
      </c>
      <c r="AA17" s="236">
        <f>ROUND(Y17*'[2]Part-I'!O16,5)</f>
        <v>0</v>
      </c>
      <c r="AB17" s="323"/>
      <c r="AC17" s="236">
        <f>'Part-II'!K17/'Part-I'!P17</f>
        <v>122.80563537688575</v>
      </c>
      <c r="AD17" s="236">
        <f>ROUND(P17*AC17,5)</f>
        <v>75.6005</v>
      </c>
    </row>
    <row r="18" spans="1:29" s="236" customFormat="1" ht="26.25" customHeight="1">
      <c r="A18" s="231">
        <v>6</v>
      </c>
      <c r="B18" s="232" t="s">
        <v>28</v>
      </c>
      <c r="C18" s="237">
        <v>38333</v>
      </c>
      <c r="D18" s="233">
        <v>15435</v>
      </c>
      <c r="E18" s="233">
        <v>13492</v>
      </c>
      <c r="F18" s="233">
        <v>9346</v>
      </c>
      <c r="G18" s="194">
        <f t="shared" si="0"/>
        <v>38273</v>
      </c>
      <c r="H18" s="234">
        <v>11280</v>
      </c>
      <c r="I18" s="268"/>
      <c r="J18" s="235">
        <v>11169</v>
      </c>
      <c r="K18" s="234">
        <v>9872</v>
      </c>
      <c r="L18" s="270"/>
      <c r="M18" s="290">
        <v>0.7195937407407408</v>
      </c>
      <c r="N18" s="290">
        <v>1.0793906111111111</v>
      </c>
      <c r="O18" s="290">
        <v>0.5996614506172839</v>
      </c>
      <c r="P18" s="291">
        <f t="shared" si="5"/>
        <v>2.3986458024691357</v>
      </c>
      <c r="Q18" s="292">
        <v>0.8718</v>
      </c>
      <c r="R18" s="292">
        <v>0.2044</v>
      </c>
      <c r="S18" s="235">
        <v>0</v>
      </c>
      <c r="T18" s="235">
        <v>4879</v>
      </c>
      <c r="U18" s="235">
        <v>270</v>
      </c>
      <c r="V18" s="264">
        <f t="shared" si="1"/>
        <v>21.475922665136856</v>
      </c>
      <c r="W18" s="265">
        <f t="shared" si="2"/>
        <v>0.36345507915448794</v>
      </c>
      <c r="X18" s="323">
        <f t="shared" si="3"/>
        <v>0.36345507915448794</v>
      </c>
      <c r="Y18" s="323">
        <f t="shared" si="4"/>
        <v>0.3408589960044842</v>
      </c>
      <c r="Z18" s="236">
        <f>ROUND(X18*'[2]Part-I'!P17,5)</f>
        <v>0.8718</v>
      </c>
      <c r="AA18" s="236">
        <f>ROUND(Y18*'[2]Part-I'!O17,5)</f>
        <v>0.2044</v>
      </c>
      <c r="AB18" s="323"/>
      <c r="AC18" s="236">
        <f>'Part-II'!K18/'Part-I'!P18</f>
        <v>81</v>
      </c>
    </row>
    <row r="19" spans="1:29" s="236" customFormat="1" ht="26.25" customHeight="1">
      <c r="A19" s="231">
        <v>7</v>
      </c>
      <c r="B19" s="232" t="s">
        <v>29</v>
      </c>
      <c r="C19" s="237">
        <v>37686</v>
      </c>
      <c r="D19" s="233">
        <v>7724</v>
      </c>
      <c r="E19" s="233">
        <v>16212</v>
      </c>
      <c r="F19" s="233">
        <v>13750</v>
      </c>
      <c r="G19" s="194">
        <f t="shared" si="0"/>
        <v>37686</v>
      </c>
      <c r="H19" s="234">
        <v>2001</v>
      </c>
      <c r="I19" s="268"/>
      <c r="J19" s="235">
        <v>2001</v>
      </c>
      <c r="K19" s="234">
        <v>2001</v>
      </c>
      <c r="L19" s="270"/>
      <c r="M19" s="290">
        <v>0.19276</v>
      </c>
      <c r="N19" s="290">
        <v>0.29604</v>
      </c>
      <c r="O19" s="290">
        <v>0.20253</v>
      </c>
      <c r="P19" s="291">
        <f t="shared" si="5"/>
        <v>0.69133</v>
      </c>
      <c r="Q19" s="292">
        <v>0.33653</v>
      </c>
      <c r="R19" s="292">
        <v>0.07264</v>
      </c>
      <c r="S19" s="235">
        <v>0</v>
      </c>
      <c r="T19" s="235">
        <v>53</v>
      </c>
      <c r="U19" s="235">
        <v>110</v>
      </c>
      <c r="V19" s="264">
        <f t="shared" si="1"/>
        <v>34.54922538730634</v>
      </c>
      <c r="W19" s="265">
        <f t="shared" si="2"/>
        <v>0.48678633937482824</v>
      </c>
      <c r="X19" s="323">
        <f t="shared" si="3"/>
        <v>0.48678633937482824</v>
      </c>
      <c r="Y19" s="323">
        <f t="shared" si="4"/>
        <v>0.35866291413617735</v>
      </c>
      <c r="Z19" s="236">
        <f>ROUND(X19*'[2]Part-I'!P18,5)</f>
        <v>0.33653</v>
      </c>
      <c r="AA19" s="236">
        <f>ROUND(Y19*'[2]Part-I'!O18,5)</f>
        <v>0.07264</v>
      </c>
      <c r="AB19" s="323"/>
      <c r="AC19" s="236">
        <f>'Part-II'!K19/'Part-I'!P19</f>
        <v>100.08574776156104</v>
      </c>
    </row>
    <row r="20" spans="1:29" s="236" customFormat="1" ht="26.25" customHeight="1">
      <c r="A20" s="231">
        <v>8</v>
      </c>
      <c r="B20" s="232" t="s">
        <v>30</v>
      </c>
      <c r="C20" s="237">
        <v>57043</v>
      </c>
      <c r="D20" s="233">
        <v>18016</v>
      </c>
      <c r="E20" s="233">
        <v>20467</v>
      </c>
      <c r="F20" s="233">
        <v>18560</v>
      </c>
      <c r="G20" s="194">
        <f t="shared" si="0"/>
        <v>57043</v>
      </c>
      <c r="H20" s="234">
        <v>13279</v>
      </c>
      <c r="I20" s="268"/>
      <c r="J20" s="235">
        <v>13279</v>
      </c>
      <c r="K20" s="234">
        <v>11733</v>
      </c>
      <c r="L20" s="270"/>
      <c r="M20" s="290">
        <v>0.45236</v>
      </c>
      <c r="N20" s="290">
        <v>0.08017</v>
      </c>
      <c r="O20" s="290">
        <v>0.22562</v>
      </c>
      <c r="P20" s="291">
        <f t="shared" si="5"/>
        <v>0.7581499999999999</v>
      </c>
      <c r="Q20" s="292">
        <v>0.3353</v>
      </c>
      <c r="R20" s="292">
        <v>0.09457</v>
      </c>
      <c r="S20" s="235">
        <v>0</v>
      </c>
      <c r="T20" s="235">
        <v>239</v>
      </c>
      <c r="U20" s="235">
        <v>0</v>
      </c>
      <c r="V20" s="264">
        <f t="shared" si="1"/>
        <v>5.7093907673770605</v>
      </c>
      <c r="W20" s="265">
        <f t="shared" si="2"/>
        <v>0.442260766339115</v>
      </c>
      <c r="X20" s="323">
        <f t="shared" si="3"/>
        <v>0.442260766339115</v>
      </c>
      <c r="Y20" s="323">
        <f t="shared" si="4"/>
        <v>0.41915610318234203</v>
      </c>
      <c r="Z20" s="236">
        <f>ROUND(X20*'[2]Part-I'!P19,5)</f>
        <v>0.3353</v>
      </c>
      <c r="AA20" s="236">
        <f>ROUND(Y20*'[2]Part-I'!O19,5)</f>
        <v>0.09457</v>
      </c>
      <c r="AB20" s="323"/>
      <c r="AC20" s="236">
        <f>'Part-II'!K20/'Part-I'!P20</f>
        <v>103.49851612477744</v>
      </c>
    </row>
    <row r="21" spans="1:29" s="236" customFormat="1" ht="26.25" customHeight="1">
      <c r="A21" s="231">
        <v>9</v>
      </c>
      <c r="B21" s="232" t="s">
        <v>31</v>
      </c>
      <c r="C21" s="237">
        <v>24986</v>
      </c>
      <c r="D21" s="233">
        <v>5886</v>
      </c>
      <c r="E21" s="233">
        <v>12977</v>
      </c>
      <c r="F21" s="233">
        <v>6057</v>
      </c>
      <c r="G21" s="194">
        <f t="shared" si="0"/>
        <v>24920</v>
      </c>
      <c r="H21" s="234">
        <v>6696</v>
      </c>
      <c r="I21" s="268"/>
      <c r="J21" s="235">
        <v>6696</v>
      </c>
      <c r="K21" s="234">
        <v>5770</v>
      </c>
      <c r="L21" s="270"/>
      <c r="M21" s="290">
        <v>0.18845</v>
      </c>
      <c r="N21" s="290">
        <v>0.39932</v>
      </c>
      <c r="O21" s="290">
        <v>0.11265</v>
      </c>
      <c r="P21" s="291">
        <f t="shared" si="5"/>
        <v>0.70042</v>
      </c>
      <c r="Q21" s="292">
        <v>0.35313</v>
      </c>
      <c r="R21" s="292">
        <v>0.02645</v>
      </c>
      <c r="S21" s="235">
        <v>0</v>
      </c>
      <c r="T21" s="235">
        <v>56</v>
      </c>
      <c r="U21" s="235">
        <v>0</v>
      </c>
      <c r="V21" s="264">
        <f t="shared" si="1"/>
        <v>10.460274790919952</v>
      </c>
      <c r="W21" s="265">
        <f t="shared" si="2"/>
        <v>0.5041689272150994</v>
      </c>
      <c r="X21" s="323">
        <f t="shared" si="3"/>
        <v>0.5041689272150994</v>
      </c>
      <c r="Y21" s="323">
        <f t="shared" si="4"/>
        <v>0.23479804704837995</v>
      </c>
      <c r="Z21" s="236">
        <f>ROUND(X21*'[2]Part-I'!P20,5)</f>
        <v>0.35313</v>
      </c>
      <c r="AA21" s="236">
        <f>ROUND(Y21*'[2]Part-I'!O20,5)</f>
        <v>0.02645</v>
      </c>
      <c r="AB21" s="323"/>
      <c r="AC21" s="236">
        <f>'Part-II'!K21/'Part-I'!P21</f>
        <v>99.56508237914393</v>
      </c>
    </row>
    <row r="22" spans="1:29" s="236" customFormat="1" ht="26.25" customHeight="1">
      <c r="A22" s="231">
        <v>10</v>
      </c>
      <c r="B22" s="232" t="s">
        <v>32</v>
      </c>
      <c r="C22" s="237">
        <v>65705</v>
      </c>
      <c r="D22" s="233">
        <v>49671</v>
      </c>
      <c r="E22" s="233">
        <v>1040</v>
      </c>
      <c r="F22" s="233">
        <v>14813</v>
      </c>
      <c r="G22" s="194">
        <f t="shared" si="0"/>
        <v>65524</v>
      </c>
      <c r="H22" s="234">
        <v>3643</v>
      </c>
      <c r="I22" s="268"/>
      <c r="J22" s="235">
        <v>3643</v>
      </c>
      <c r="K22" s="234">
        <v>3643</v>
      </c>
      <c r="L22" s="270"/>
      <c r="M22" s="290">
        <v>1.99632</v>
      </c>
      <c r="N22" s="290">
        <v>0.026439999999999998</v>
      </c>
      <c r="O22" s="290">
        <v>0.31314</v>
      </c>
      <c r="P22" s="291">
        <f t="shared" si="5"/>
        <v>2.3358999999999996</v>
      </c>
      <c r="Q22" s="292">
        <v>0.85086</v>
      </c>
      <c r="R22" s="292">
        <v>0.04583</v>
      </c>
      <c r="S22" s="235">
        <v>0</v>
      </c>
      <c r="T22" s="235">
        <v>397</v>
      </c>
      <c r="U22" s="235">
        <v>13</v>
      </c>
      <c r="V22" s="264">
        <f t="shared" si="1"/>
        <v>64.12023057919296</v>
      </c>
      <c r="W22" s="265">
        <f t="shared" si="2"/>
        <v>0.3642536067468642</v>
      </c>
      <c r="X22" s="323">
        <f t="shared" si="3"/>
        <v>0.3642536067468642</v>
      </c>
      <c r="Y22" s="323">
        <f t="shared" si="4"/>
        <v>0.14635626237465674</v>
      </c>
      <c r="Z22" s="236">
        <f>ROUND(X22*'[2]Part-I'!P21,5)</f>
        <v>0.85086</v>
      </c>
      <c r="AA22" s="236">
        <f>ROUND(Y22*'[2]Part-I'!O21,5)</f>
        <v>0.04583</v>
      </c>
      <c r="AB22" s="323"/>
      <c r="AC22" s="236">
        <f>'Part-II'!K22/'Part-I'!P22</f>
        <v>50.33819940922129</v>
      </c>
    </row>
    <row r="23" spans="1:29" s="236" customFormat="1" ht="26.25" customHeight="1">
      <c r="A23" s="231">
        <v>11</v>
      </c>
      <c r="B23" s="232" t="s">
        <v>33</v>
      </c>
      <c r="C23" s="237">
        <v>25544</v>
      </c>
      <c r="D23" s="233">
        <v>3975</v>
      </c>
      <c r="E23" s="233">
        <v>14863</v>
      </c>
      <c r="F23" s="233">
        <v>6664</v>
      </c>
      <c r="G23" s="194">
        <f t="shared" si="0"/>
        <v>25502</v>
      </c>
      <c r="H23" s="234">
        <v>0</v>
      </c>
      <c r="I23" s="268"/>
      <c r="J23" s="235">
        <v>0</v>
      </c>
      <c r="K23" s="234">
        <v>0</v>
      </c>
      <c r="L23" s="270"/>
      <c r="M23" s="290">
        <v>0</v>
      </c>
      <c r="N23" s="290">
        <v>0</v>
      </c>
      <c r="O23" s="290">
        <v>0</v>
      </c>
      <c r="P23" s="291">
        <f t="shared" si="5"/>
        <v>0</v>
      </c>
      <c r="Q23" s="292">
        <v>0</v>
      </c>
      <c r="R23" s="292">
        <v>0</v>
      </c>
      <c r="S23" s="235">
        <v>0</v>
      </c>
      <c r="T23" s="235">
        <v>0</v>
      </c>
      <c r="U23" s="235">
        <v>0</v>
      </c>
      <c r="V23" s="264" t="e">
        <f t="shared" si="1"/>
        <v>#DIV/0!</v>
      </c>
      <c r="W23" s="265" t="e">
        <f t="shared" si="2"/>
        <v>#DIV/0!</v>
      </c>
      <c r="X23" s="323"/>
      <c r="Y23" s="323"/>
      <c r="Z23" s="236">
        <f>ROUND(X23*'[2]Part-I'!P22,5)</f>
        <v>0</v>
      </c>
      <c r="AA23" s="236">
        <f>ROUND(Y23*'[2]Part-I'!O22,5)</f>
        <v>0</v>
      </c>
      <c r="AB23" s="323"/>
      <c r="AC23" s="236" t="e">
        <f>'Part-II'!K23/'Part-I'!P23</f>
        <v>#DIV/0!</v>
      </c>
    </row>
    <row r="24" spans="1:35" s="236" customFormat="1" ht="26.25" customHeight="1">
      <c r="A24" s="231">
        <v>12</v>
      </c>
      <c r="B24" s="232" t="s">
        <v>34</v>
      </c>
      <c r="C24" s="237">
        <v>49969</v>
      </c>
      <c r="D24" s="233">
        <v>29448</v>
      </c>
      <c r="E24" s="233">
        <v>2720</v>
      </c>
      <c r="F24" s="233">
        <v>17645</v>
      </c>
      <c r="G24" s="194">
        <f t="shared" si="0"/>
        <v>49813</v>
      </c>
      <c r="H24" s="234">
        <v>370</v>
      </c>
      <c r="I24" s="268"/>
      <c r="J24" s="235">
        <v>334</v>
      </c>
      <c r="K24" s="234">
        <v>334</v>
      </c>
      <c r="L24" s="270"/>
      <c r="M24" s="290">
        <v>0.164775</v>
      </c>
      <c r="N24" s="290">
        <v>0.08483</v>
      </c>
      <c r="O24" s="290">
        <v>0.1361548</v>
      </c>
      <c r="P24" s="291">
        <f t="shared" si="5"/>
        <v>0.3857598</v>
      </c>
      <c r="Q24" s="292">
        <v>0.23254</v>
      </c>
      <c r="R24" s="292">
        <v>0.09394</v>
      </c>
      <c r="S24" s="235">
        <v>0</v>
      </c>
      <c r="T24" s="235">
        <v>573</v>
      </c>
      <c r="U24" s="235">
        <v>26</v>
      </c>
      <c r="V24" s="264">
        <f t="shared" si="1"/>
        <v>115.49694610778442</v>
      </c>
      <c r="W24" s="265">
        <f t="shared" si="2"/>
        <v>0.602810349860198</v>
      </c>
      <c r="X24" s="323">
        <f>Q24/P24</f>
        <v>0.602810349860198</v>
      </c>
      <c r="Y24" s="323">
        <f>R24/O24</f>
        <v>0.6899499687120836</v>
      </c>
      <c r="Z24" s="236">
        <f>ROUND(X24*'[2]Part-I'!P23,5)</f>
        <v>0.23254</v>
      </c>
      <c r="AA24" s="236">
        <v>0.09394</v>
      </c>
      <c r="AB24" s="323"/>
      <c r="AC24" s="236">
        <f>'Part-II'!K24/'Part-I'!P24</f>
        <v>103.2587636140417</v>
      </c>
      <c r="AD24" s="236">
        <f>ROUND(P24*AC24,5)</f>
        <v>39.83308</v>
      </c>
      <c r="AE24" s="236">
        <f>AC24-20</f>
        <v>83.2587636140417</v>
      </c>
      <c r="AF24" s="273">
        <v>0.519146430694654</v>
      </c>
      <c r="AI24" s="274">
        <v>5.216159999999999</v>
      </c>
    </row>
    <row r="25" spans="1:29" s="236" customFormat="1" ht="26.25" customHeight="1">
      <c r="A25" s="231">
        <v>13</v>
      </c>
      <c r="B25" s="232" t="s">
        <v>35</v>
      </c>
      <c r="C25" s="237">
        <v>58703</v>
      </c>
      <c r="D25" s="233">
        <v>37365</v>
      </c>
      <c r="E25" s="233">
        <v>4051</v>
      </c>
      <c r="F25" s="233">
        <v>17287</v>
      </c>
      <c r="G25" s="194">
        <f t="shared" si="0"/>
        <v>58703</v>
      </c>
      <c r="H25" s="234">
        <v>892</v>
      </c>
      <c r="I25" s="268"/>
      <c r="J25" s="235">
        <v>162</v>
      </c>
      <c r="K25" s="234">
        <v>162</v>
      </c>
      <c r="L25" s="270"/>
      <c r="M25" s="290">
        <v>0.15469</v>
      </c>
      <c r="N25" s="290">
        <v>0.00516</v>
      </c>
      <c r="O25" s="290">
        <v>0.05581</v>
      </c>
      <c r="P25" s="291">
        <f t="shared" si="5"/>
        <v>0.21566</v>
      </c>
      <c r="Q25" s="292">
        <v>0.07249</v>
      </c>
      <c r="R25" s="292">
        <v>0.03738</v>
      </c>
      <c r="S25" s="235">
        <v>0</v>
      </c>
      <c r="T25" s="235">
        <v>65</v>
      </c>
      <c r="U25" s="235">
        <v>0</v>
      </c>
      <c r="V25" s="264">
        <f t="shared" si="1"/>
        <v>133.12345679012347</v>
      </c>
      <c r="W25" s="265">
        <f t="shared" si="2"/>
        <v>0.3361309468607994</v>
      </c>
      <c r="X25" s="323">
        <f>Q25/P25</f>
        <v>0.3361309468607994</v>
      </c>
      <c r="Y25" s="323">
        <f>R25/O25</f>
        <v>0.6697724422146568</v>
      </c>
      <c r="Z25" s="236">
        <f>ROUND(X25*'[2]Part-I'!P24,5)</f>
        <v>0.07249</v>
      </c>
      <c r="AA25" s="236">
        <v>0.03738</v>
      </c>
      <c r="AB25" s="323"/>
      <c r="AC25" s="236">
        <f>'Part-II'!K25/'Part-I'!P25</f>
        <v>208.09065195214689</v>
      </c>
    </row>
    <row r="26" spans="1:30" s="199" customFormat="1" ht="26.25" customHeight="1">
      <c r="A26" s="195"/>
      <c r="B26" s="195" t="s">
        <v>36</v>
      </c>
      <c r="C26" s="195">
        <f aca="true" t="shared" si="6" ref="C26:U26">SUM(C13:C25)</f>
        <v>617313</v>
      </c>
      <c r="D26" s="195">
        <f t="shared" si="6"/>
        <v>276649</v>
      </c>
      <c r="E26" s="195">
        <f t="shared" si="6"/>
        <v>160636</v>
      </c>
      <c r="F26" s="195">
        <f t="shared" si="6"/>
        <v>179193</v>
      </c>
      <c r="G26" s="195">
        <f t="shared" si="6"/>
        <v>616478</v>
      </c>
      <c r="H26" s="195">
        <f t="shared" si="6"/>
        <v>63394</v>
      </c>
      <c r="I26" s="269">
        <f>SUM(I13:I25)</f>
        <v>3563347</v>
      </c>
      <c r="J26" s="195">
        <f>SUM(J13:J25)</f>
        <v>64250</v>
      </c>
      <c r="K26" s="195">
        <f>SUM(K13:K25)</f>
        <v>55053</v>
      </c>
      <c r="L26" s="269">
        <f>SUM(L13:L25)</f>
        <v>403965.9</v>
      </c>
      <c r="M26" s="196">
        <f t="shared" si="6"/>
        <v>7.82951264074074</v>
      </c>
      <c r="N26" s="196">
        <f t="shared" si="6"/>
        <v>3.0931006111111112</v>
      </c>
      <c r="O26" s="196">
        <f t="shared" si="6"/>
        <v>3.659086518909967</v>
      </c>
      <c r="P26" s="196">
        <f t="shared" si="6"/>
        <v>14.581699770761821</v>
      </c>
      <c r="Q26" s="196">
        <f t="shared" si="6"/>
        <v>5.93618</v>
      </c>
      <c r="R26" s="196">
        <f t="shared" si="6"/>
        <v>0.99748</v>
      </c>
      <c r="S26" s="197">
        <f t="shared" si="6"/>
        <v>0</v>
      </c>
      <c r="T26" s="197">
        <f t="shared" si="6"/>
        <v>8374</v>
      </c>
      <c r="U26" s="197">
        <f t="shared" si="6"/>
        <v>456</v>
      </c>
      <c r="V26" s="267">
        <f>(P26*100000)/J26</f>
        <v>22.695252561497</v>
      </c>
      <c r="W26" s="266">
        <f t="shared" si="2"/>
        <v>0.4070979442261459</v>
      </c>
      <c r="X26" s="324"/>
      <c r="Y26" s="324"/>
      <c r="Z26" s="324"/>
      <c r="AA26" s="324"/>
      <c r="AB26" s="324"/>
      <c r="AC26" s="199">
        <v>46.86</v>
      </c>
      <c r="AD26" s="199">
        <f>P26/AC26</f>
        <v>0.3111758380444264</v>
      </c>
    </row>
    <row r="27" spans="2:16" s="253" customFormat="1" ht="29.25" customHeight="1">
      <c r="B27" s="257"/>
      <c r="H27" s="254"/>
      <c r="I27" s="255"/>
      <c r="L27" s="255"/>
      <c r="P27" s="256"/>
    </row>
    <row r="28" spans="2:28" s="249" customFormat="1" ht="15.75">
      <c r="B28" s="156"/>
      <c r="H28" s="251"/>
      <c r="I28" s="250"/>
      <c r="J28" s="248"/>
      <c r="L28" s="250"/>
      <c r="M28" s="258"/>
      <c r="N28" s="258"/>
      <c r="O28" s="258"/>
      <c r="P28" s="258"/>
      <c r="Q28" s="248"/>
      <c r="R28" s="284"/>
      <c r="T28" s="248"/>
      <c r="V28" s="198"/>
      <c r="W28" s="252"/>
      <c r="X28" s="325"/>
      <c r="Y28" s="325"/>
      <c r="Z28" s="325"/>
      <c r="AA28" s="325"/>
      <c r="AB28" s="325"/>
    </row>
    <row r="29" spans="8:28" ht="13.5" customHeight="1">
      <c r="H29" s="285"/>
      <c r="J29" s="45"/>
      <c r="M29" s="261"/>
      <c r="N29" s="261"/>
      <c r="O29" s="261"/>
      <c r="P29" s="262"/>
      <c r="Q29" s="219"/>
      <c r="R29" s="219"/>
      <c r="V29" s="198"/>
      <c r="W29" s="229"/>
      <c r="X29" s="326"/>
      <c r="Y29" s="326"/>
      <c r="Z29" s="326"/>
      <c r="AA29" s="326"/>
      <c r="AB29" s="326"/>
    </row>
    <row r="30" spans="10:28" ht="16.5">
      <c r="J30" s="45"/>
      <c r="L30" s="228"/>
      <c r="P30" s="45"/>
      <c r="Q30" s="45"/>
      <c r="R30" s="45"/>
      <c r="V30" s="198"/>
      <c r="W30" s="229"/>
      <c r="X30" s="326"/>
      <c r="Y30" s="326"/>
      <c r="Z30" s="326"/>
      <c r="AA30" s="326"/>
      <c r="AB30" s="326"/>
    </row>
    <row r="31" spans="12:18" ht="14.25" customHeight="1">
      <c r="L31" s="228"/>
      <c r="M31" s="259"/>
      <c r="N31" s="259"/>
      <c r="O31" s="259"/>
      <c r="Q31" s="116" t="s">
        <v>143</v>
      </c>
      <c r="R31" s="116"/>
    </row>
    <row r="32" spans="13:18" ht="16.5">
      <c r="M32" s="219"/>
      <c r="N32" s="219"/>
      <c r="O32" s="219"/>
      <c r="Q32" s="118" t="s">
        <v>144</v>
      </c>
      <c r="R32" s="118"/>
    </row>
    <row r="33" spans="13:18" ht="16.5">
      <c r="M33" s="27"/>
      <c r="Q33" s="118" t="s">
        <v>118</v>
      </c>
      <c r="R33" s="118"/>
    </row>
    <row r="34" spans="17:18" ht="16.5">
      <c r="Q34" s="120" t="s">
        <v>145</v>
      </c>
      <c r="R34" s="120"/>
    </row>
    <row r="35" spans="17:18" ht="16.5">
      <c r="Q35" s="118" t="s">
        <v>120</v>
      </c>
      <c r="R35" s="118"/>
    </row>
  </sheetData>
  <sheetProtection/>
  <mergeCells count="32">
    <mergeCell ref="H10:H11"/>
    <mergeCell ref="H8:H9"/>
    <mergeCell ref="C10:C11"/>
    <mergeCell ref="A10:A11"/>
    <mergeCell ref="B10:B11"/>
    <mergeCell ref="A8:A9"/>
    <mergeCell ref="B8:B9"/>
    <mergeCell ref="D8:G8"/>
    <mergeCell ref="D10:G10"/>
    <mergeCell ref="J10:J11"/>
    <mergeCell ref="J8:J9"/>
    <mergeCell ref="L8:L9"/>
    <mergeCell ref="I10:I11"/>
    <mergeCell ref="I8:I9"/>
    <mergeCell ref="L10:L11"/>
    <mergeCell ref="K10:K11"/>
    <mergeCell ref="K8:K9"/>
    <mergeCell ref="M10:R10"/>
    <mergeCell ref="U8:U9"/>
    <mergeCell ref="S10:S11"/>
    <mergeCell ref="T10:T11"/>
    <mergeCell ref="U10:U11"/>
    <mergeCell ref="W10:W11"/>
    <mergeCell ref="V10:V11"/>
    <mergeCell ref="M8:Q8"/>
    <mergeCell ref="P1:S1"/>
    <mergeCell ref="A2:U2"/>
    <mergeCell ref="A4:U4"/>
    <mergeCell ref="A6:U6"/>
    <mergeCell ref="T7:U7"/>
    <mergeCell ref="S8:S9"/>
    <mergeCell ref="T8:T9"/>
  </mergeCells>
  <conditionalFormatting sqref="W28:AB30 W13:Y26 AB13:AB26 Z26:AA26">
    <cfRule type="cellIs" priority="1" dxfId="2" operator="lessThan" stopIfTrue="1">
      <formula>0.4</formula>
    </cfRule>
  </conditionalFormatting>
  <printOptions/>
  <pageMargins left="0.5" right="0.25" top="0.25" bottom="0.25" header="0.31496062992126" footer="0.31496062992126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view="pageBreakPreview" zoomScale="70" zoomScaleNormal="70" zoomScaleSheetLayoutView="70" zoomScalePageLayoutView="0" workbookViewId="0" topLeftCell="A1">
      <pane xSplit="2" ySplit="12" topLeftCell="G1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K9" sqref="K9:P9"/>
    </sheetView>
  </sheetViews>
  <sheetFormatPr defaultColWidth="9.140625" defaultRowHeight="15"/>
  <cols>
    <col min="1" max="1" width="4.57421875" style="4" customWidth="1"/>
    <col min="2" max="2" width="17.00390625" style="3" customWidth="1"/>
    <col min="3" max="3" width="11.7109375" style="4" customWidth="1"/>
    <col min="4" max="4" width="8.421875" style="25" customWidth="1"/>
    <col min="5" max="5" width="9.8515625" style="4" customWidth="1"/>
    <col min="6" max="6" width="9.140625" style="4" customWidth="1"/>
    <col min="7" max="7" width="8.140625" style="4" customWidth="1"/>
    <col min="8" max="8" width="8.7109375" style="4" customWidth="1"/>
    <col min="9" max="9" width="12.28125" style="4" customWidth="1"/>
    <col min="10" max="10" width="14.421875" style="4" customWidth="1"/>
    <col min="11" max="11" width="14.140625" style="4" customWidth="1"/>
    <col min="12" max="12" width="13.28125" style="4" customWidth="1"/>
    <col min="13" max="13" width="12.7109375" style="4" customWidth="1"/>
    <col min="14" max="15" width="13.8515625" style="4" customWidth="1"/>
    <col min="16" max="17" width="14.57421875" style="4" customWidth="1"/>
    <col min="18" max="20" width="12.7109375" style="4" customWidth="1"/>
    <col min="21" max="21" width="12.00390625" style="4" customWidth="1"/>
    <col min="22" max="16384" width="9.140625" style="4" customWidth="1"/>
  </cols>
  <sheetData>
    <row r="1" spans="1:17" ht="17.25" customHeight="1">
      <c r="A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65" t="s">
        <v>59</v>
      </c>
      <c r="O1" s="365"/>
      <c r="P1" s="365"/>
      <c r="Q1" s="238"/>
    </row>
    <row r="2" spans="1:17" ht="31.5" customHeight="1">
      <c r="A2" s="366" t="s">
        <v>37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241"/>
    </row>
    <row r="3" spans="1:17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7.25" customHeight="1">
      <c r="A4" s="346" t="s">
        <v>38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239"/>
    </row>
    <row r="5" spans="1:17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</row>
    <row r="6" spans="1:17" ht="20.25" customHeight="1">
      <c r="A6" s="367" t="s">
        <v>136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240"/>
    </row>
    <row r="7" spans="1:17" ht="3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9" customFormat="1" ht="15.75">
      <c r="A8" s="8" t="s">
        <v>39</v>
      </c>
      <c r="C8" s="10"/>
      <c r="D8" s="11"/>
      <c r="E8" s="10"/>
      <c r="F8" s="10"/>
      <c r="G8" s="10"/>
      <c r="H8" s="10"/>
      <c r="I8" s="10"/>
      <c r="J8" s="10"/>
      <c r="K8" s="10"/>
      <c r="L8" s="12"/>
      <c r="M8" s="10"/>
      <c r="N8" s="10"/>
      <c r="O8" s="10"/>
      <c r="P8" s="39" t="s">
        <v>40</v>
      </c>
      <c r="Q8" s="39"/>
    </row>
    <row r="9" spans="1:17" s="13" customFormat="1" ht="58.5" customHeight="1">
      <c r="A9" s="330" t="s">
        <v>0</v>
      </c>
      <c r="B9" s="330" t="s">
        <v>41</v>
      </c>
      <c r="C9" s="330" t="s">
        <v>42</v>
      </c>
      <c r="D9" s="359" t="s">
        <v>43</v>
      </c>
      <c r="E9" s="359"/>
      <c r="F9" s="361" t="s">
        <v>112</v>
      </c>
      <c r="G9" s="362"/>
      <c r="H9" s="330" t="s">
        <v>44</v>
      </c>
      <c r="I9" s="330" t="s">
        <v>45</v>
      </c>
      <c r="J9" s="328" t="s">
        <v>54</v>
      </c>
      <c r="K9" s="327" t="s">
        <v>46</v>
      </c>
      <c r="L9" s="327"/>
      <c r="M9" s="327"/>
      <c r="N9" s="327"/>
      <c r="O9" s="327"/>
      <c r="P9" s="327"/>
      <c r="Q9" s="242"/>
    </row>
    <row r="10" spans="1:23" s="13" customFormat="1" ht="46.5" customHeight="1">
      <c r="A10" s="331"/>
      <c r="B10" s="331"/>
      <c r="C10" s="331"/>
      <c r="D10" s="363" t="s">
        <v>47</v>
      </c>
      <c r="E10" s="363" t="s">
        <v>48</v>
      </c>
      <c r="F10" s="363" t="s">
        <v>47</v>
      </c>
      <c r="G10" s="363" t="s">
        <v>48</v>
      </c>
      <c r="H10" s="331"/>
      <c r="I10" s="331"/>
      <c r="J10" s="329"/>
      <c r="K10" s="359" t="s">
        <v>49</v>
      </c>
      <c r="L10" s="359" t="s">
        <v>50</v>
      </c>
      <c r="M10" s="359" t="s">
        <v>51</v>
      </c>
      <c r="N10" s="359" t="s">
        <v>55</v>
      </c>
      <c r="O10" s="360"/>
      <c r="P10" s="360" t="s">
        <v>58</v>
      </c>
      <c r="Q10" s="337" t="s">
        <v>123</v>
      </c>
      <c r="R10" s="337"/>
      <c r="S10" s="337" t="s">
        <v>141</v>
      </c>
      <c r="T10" s="337" t="s">
        <v>142</v>
      </c>
      <c r="U10" s="337" t="s">
        <v>123</v>
      </c>
      <c r="V10" s="337" t="s">
        <v>123</v>
      </c>
      <c r="W10" s="337" t="s">
        <v>123</v>
      </c>
    </row>
    <row r="11" spans="1:23" s="13" customFormat="1" ht="26.25" customHeight="1">
      <c r="A11" s="332"/>
      <c r="B11" s="332"/>
      <c r="C11" s="332"/>
      <c r="D11" s="364"/>
      <c r="E11" s="364"/>
      <c r="F11" s="364"/>
      <c r="G11" s="364"/>
      <c r="H11" s="332"/>
      <c r="I11" s="332"/>
      <c r="J11" s="358"/>
      <c r="K11" s="360"/>
      <c r="L11" s="360"/>
      <c r="M11" s="360"/>
      <c r="N11" s="190" t="s">
        <v>56</v>
      </c>
      <c r="O11" s="190" t="s">
        <v>57</v>
      </c>
      <c r="P11" s="360"/>
      <c r="Q11" s="337"/>
      <c r="R11" s="337"/>
      <c r="S11" s="337"/>
      <c r="T11" s="337"/>
      <c r="U11" s="337"/>
      <c r="V11" s="337"/>
      <c r="W11" s="337"/>
    </row>
    <row r="12" spans="1:23" s="9" customFormat="1" ht="12.75" customHeight="1">
      <c r="A12" s="14"/>
      <c r="B12" s="191">
        <v>1</v>
      </c>
      <c r="C12" s="192">
        <v>2</v>
      </c>
      <c r="D12" s="191">
        <v>3</v>
      </c>
      <c r="E12" s="192">
        <v>4</v>
      </c>
      <c r="F12" s="191">
        <v>5</v>
      </c>
      <c r="G12" s="192">
        <v>6</v>
      </c>
      <c r="H12" s="191">
        <v>7</v>
      </c>
      <c r="I12" s="192">
        <v>8</v>
      </c>
      <c r="J12" s="271">
        <v>9</v>
      </c>
      <c r="K12" s="192">
        <v>10</v>
      </c>
      <c r="L12" s="191">
        <v>11</v>
      </c>
      <c r="M12" s="192">
        <v>12</v>
      </c>
      <c r="N12" s="191">
        <v>13</v>
      </c>
      <c r="O12" s="192">
        <v>14</v>
      </c>
      <c r="P12" s="191">
        <v>15</v>
      </c>
      <c r="Q12" s="337"/>
      <c r="R12" s="337"/>
      <c r="S12" s="337"/>
      <c r="T12" s="337"/>
      <c r="U12" s="337"/>
      <c r="V12" s="337"/>
      <c r="W12" s="337"/>
    </row>
    <row r="13" spans="1:24" s="9" customFormat="1" ht="21.75" customHeight="1">
      <c r="A13" s="180">
        <v>1</v>
      </c>
      <c r="B13" s="181" t="s">
        <v>23</v>
      </c>
      <c r="C13" s="161">
        <v>36.180215699999735</v>
      </c>
      <c r="D13" s="166"/>
      <c r="E13" s="166"/>
      <c r="F13" s="286">
        <v>147.362</v>
      </c>
      <c r="G13" s="287"/>
      <c r="H13" s="161"/>
      <c r="I13" s="161">
        <f>SUM(C13:H13)</f>
        <v>183.54221569999973</v>
      </c>
      <c r="J13" s="272"/>
      <c r="K13" s="159">
        <v>67.26239</v>
      </c>
      <c r="L13" s="159">
        <v>3.63559</v>
      </c>
      <c r="M13" s="159">
        <v>41.73535</v>
      </c>
      <c r="N13" s="159">
        <v>4.84523</v>
      </c>
      <c r="O13" s="159">
        <v>1.49352</v>
      </c>
      <c r="P13" s="165">
        <f>SUM(K13:O13)</f>
        <v>118.97207999999999</v>
      </c>
      <c r="Q13" s="246">
        <f>I13-P13</f>
        <v>64.57013569999974</v>
      </c>
      <c r="R13" s="221">
        <f>K13/'Part-I'!P13</f>
        <v>100</v>
      </c>
      <c r="S13" s="221">
        <v>61.84515000000001</v>
      </c>
      <c r="T13" s="214">
        <f>P13-S13</f>
        <v>57.12692999999998</v>
      </c>
      <c r="U13" s="9">
        <v>61.85</v>
      </c>
      <c r="V13" s="24"/>
      <c r="W13" s="24">
        <f>P13-'[1]Part-II'!P13</f>
        <v>-293.92958</v>
      </c>
      <c r="X13" s="24">
        <f>M13-'[1]Part-II'!M13</f>
        <v>-6.318640000000002</v>
      </c>
    </row>
    <row r="14" spans="1:24" s="315" customFormat="1" ht="21.75" customHeight="1">
      <c r="A14" s="318">
        <v>2</v>
      </c>
      <c r="B14" s="319" t="s">
        <v>24</v>
      </c>
      <c r="C14" s="306">
        <v>39.377644000000146</v>
      </c>
      <c r="D14" s="306"/>
      <c r="E14" s="306"/>
      <c r="F14" s="307">
        <v>189.10008</v>
      </c>
      <c r="G14" s="308"/>
      <c r="H14" s="306"/>
      <c r="I14" s="305">
        <f aca="true" t="shared" si="0" ref="I14:I25">SUM(C14:H14)</f>
        <v>228.47772400000014</v>
      </c>
      <c r="J14" s="309"/>
      <c r="K14" s="320">
        <v>35.68042</v>
      </c>
      <c r="L14" s="320">
        <v>0.85406</v>
      </c>
      <c r="M14" s="320">
        <v>10.34246</v>
      </c>
      <c r="N14" s="320">
        <v>2.5715</v>
      </c>
      <c r="O14" s="320">
        <v>0.0565</v>
      </c>
      <c r="P14" s="311">
        <f aca="true" t="shared" si="1" ref="P14:P28">SUM(K14:O14)</f>
        <v>49.50494</v>
      </c>
      <c r="Q14" s="312">
        <f aca="true" t="shared" si="2" ref="Q14:Q27">I14-P14</f>
        <v>178.97278400000013</v>
      </c>
      <c r="R14" s="313">
        <f>K14/'Part-I'!P14</f>
        <v>30.14773054896836</v>
      </c>
      <c r="S14" s="313">
        <v>12.647190000000002</v>
      </c>
      <c r="T14" s="314">
        <f aca="true" t="shared" si="3" ref="T14:T25">P14-S14</f>
        <v>36.857749999999996</v>
      </c>
      <c r="U14" s="315">
        <v>36.857749999999996</v>
      </c>
      <c r="V14" s="316"/>
      <c r="W14" s="316">
        <f>P14-'[1]Part-II'!P14</f>
        <v>-549.2330199999999</v>
      </c>
      <c r="X14" s="316">
        <f>M14-'[1]Part-II'!M14</f>
        <v>-127.40624999999999</v>
      </c>
    </row>
    <row r="15" spans="1:24" s="315" customFormat="1" ht="21.75" customHeight="1">
      <c r="A15" s="303">
        <v>3</v>
      </c>
      <c r="B15" s="304" t="s">
        <v>25</v>
      </c>
      <c r="C15" s="305">
        <v>52.14976130000014</v>
      </c>
      <c r="D15" s="306"/>
      <c r="E15" s="306"/>
      <c r="F15" s="307">
        <v>406.56103</v>
      </c>
      <c r="G15" s="308"/>
      <c r="H15" s="305"/>
      <c r="I15" s="305">
        <f t="shared" si="0"/>
        <v>458.71079130000015</v>
      </c>
      <c r="J15" s="309"/>
      <c r="K15" s="310">
        <v>310.643</v>
      </c>
      <c r="L15" s="310">
        <v>14.7782</v>
      </c>
      <c r="M15" s="310">
        <v>90.66418</v>
      </c>
      <c r="N15" s="310">
        <v>9.88028</v>
      </c>
      <c r="O15" s="310">
        <v>2.34528</v>
      </c>
      <c r="P15" s="311">
        <f t="shared" si="1"/>
        <v>428.31094</v>
      </c>
      <c r="Q15" s="312">
        <f t="shared" si="2"/>
        <v>30.399851300000137</v>
      </c>
      <c r="R15" s="313">
        <f>K15/'Part-I'!P15</f>
        <v>99.9678190659162</v>
      </c>
      <c r="S15" s="313">
        <v>262.14362000000006</v>
      </c>
      <c r="T15" s="314">
        <f t="shared" si="3"/>
        <v>166.16731999999996</v>
      </c>
      <c r="U15" s="315">
        <v>166.16731999999996</v>
      </c>
      <c r="V15" s="316"/>
      <c r="W15" s="316">
        <f>P15-'[1]Part-II'!P15</f>
        <v>-421.13566999999995</v>
      </c>
      <c r="X15" s="316">
        <f>M15-'[1]Part-II'!M15</f>
        <v>-81.98165999999999</v>
      </c>
    </row>
    <row r="16" spans="1:24" s="315" customFormat="1" ht="21.75" customHeight="1">
      <c r="A16" s="303">
        <v>4</v>
      </c>
      <c r="B16" s="304" t="s">
        <v>26</v>
      </c>
      <c r="C16" s="305">
        <v>61.098207999999886</v>
      </c>
      <c r="D16" s="306"/>
      <c r="E16" s="306"/>
      <c r="F16" s="307">
        <v>182.97167</v>
      </c>
      <c r="G16" s="308"/>
      <c r="H16" s="305"/>
      <c r="I16" s="305">
        <f t="shared" si="0"/>
        <v>244.06987799999987</v>
      </c>
      <c r="J16" s="309"/>
      <c r="K16" s="310">
        <v>80.44667000000001</v>
      </c>
      <c r="L16" s="310">
        <v>5.0998399999999995</v>
      </c>
      <c r="M16" s="310">
        <v>39.82208</v>
      </c>
      <c r="N16" s="310">
        <v>1.20343</v>
      </c>
      <c r="O16" s="310">
        <v>1.97115</v>
      </c>
      <c r="P16" s="311">
        <f t="shared" si="1"/>
        <v>128.54317</v>
      </c>
      <c r="Q16" s="312">
        <f t="shared" si="2"/>
        <v>115.52670799999987</v>
      </c>
      <c r="R16" s="313">
        <f>K16/'Part-I'!P16</f>
        <v>53.04234332245411</v>
      </c>
      <c r="S16" s="313">
        <v>83.69807999999999</v>
      </c>
      <c r="T16" s="314">
        <f t="shared" si="3"/>
        <v>44.84509000000001</v>
      </c>
      <c r="U16" s="315">
        <v>44.84509000000001</v>
      </c>
      <c r="V16" s="316"/>
      <c r="W16" s="316">
        <f>P16-'[1]Part-II'!P16</f>
        <v>-191.56424</v>
      </c>
      <c r="X16" s="316">
        <f>M16-'[1]Part-II'!M16</f>
        <v>-22.195120000000003</v>
      </c>
    </row>
    <row r="17" spans="1:24" s="315" customFormat="1" ht="21.75" customHeight="1">
      <c r="A17" s="303">
        <v>5</v>
      </c>
      <c r="B17" s="304" t="s">
        <v>27</v>
      </c>
      <c r="C17" s="305">
        <v>59.31634360000021</v>
      </c>
      <c r="D17" s="306"/>
      <c r="E17" s="306"/>
      <c r="F17" s="307">
        <v>122.34885</v>
      </c>
      <c r="G17" s="308"/>
      <c r="H17" s="305"/>
      <c r="I17" s="305">
        <f t="shared" si="0"/>
        <v>181.6651936000002</v>
      </c>
      <c r="J17" s="309"/>
      <c r="K17" s="310">
        <v>75.60050000000001</v>
      </c>
      <c r="L17" s="310">
        <v>3.16668</v>
      </c>
      <c r="M17" s="310">
        <v>19.50085</v>
      </c>
      <c r="N17" s="310">
        <v>4.63897</v>
      </c>
      <c r="O17" s="310">
        <v>1.18151</v>
      </c>
      <c r="P17" s="311">
        <f t="shared" si="1"/>
        <v>104.08851000000001</v>
      </c>
      <c r="Q17" s="312">
        <f t="shared" si="2"/>
        <v>77.5766836000002</v>
      </c>
      <c r="R17" s="313">
        <f>K17/'Part-I'!P17</f>
        <v>122.80563537688575</v>
      </c>
      <c r="S17" s="313">
        <v>13.80731</v>
      </c>
      <c r="T17" s="314">
        <f t="shared" si="3"/>
        <v>90.28120000000001</v>
      </c>
      <c r="U17" s="315">
        <v>90.28120000000001</v>
      </c>
      <c r="V17" s="316">
        <v>4.31379</v>
      </c>
      <c r="W17" s="317">
        <f>P17-'[1]Part-II'!P17</f>
        <v>-487.39095999999995</v>
      </c>
      <c r="X17" s="316">
        <f>M17-'[1]Part-II'!M17</f>
        <v>-139.61818</v>
      </c>
    </row>
    <row r="18" spans="1:24" s="315" customFormat="1" ht="21.75" customHeight="1">
      <c r="A18" s="303">
        <v>6</v>
      </c>
      <c r="B18" s="304" t="s">
        <v>28</v>
      </c>
      <c r="C18" s="305">
        <v>31.09136370000033</v>
      </c>
      <c r="D18" s="306"/>
      <c r="E18" s="306"/>
      <c r="F18" s="307">
        <v>254.755</v>
      </c>
      <c r="G18" s="308"/>
      <c r="H18" s="305"/>
      <c r="I18" s="305">
        <f t="shared" si="0"/>
        <v>285.8463637000003</v>
      </c>
      <c r="J18" s="309"/>
      <c r="K18" s="310">
        <v>194.29031</v>
      </c>
      <c r="L18" s="310">
        <v>12.26464</v>
      </c>
      <c r="M18" s="310">
        <v>65.62201</v>
      </c>
      <c r="N18" s="310">
        <v>2.81325</v>
      </c>
      <c r="O18" s="310">
        <v>4.05881</v>
      </c>
      <c r="P18" s="311">
        <f t="shared" si="1"/>
        <v>279.04902</v>
      </c>
      <c r="Q18" s="312">
        <f t="shared" si="2"/>
        <v>6.79734370000034</v>
      </c>
      <c r="R18" s="313">
        <f>K18/'Part-I'!P18</f>
        <v>81</v>
      </c>
      <c r="S18" s="313">
        <v>126.82912999999999</v>
      </c>
      <c r="T18" s="314">
        <f t="shared" si="3"/>
        <v>152.21989</v>
      </c>
      <c r="U18" s="315">
        <v>81.51</v>
      </c>
      <c r="V18" s="316"/>
      <c r="W18" s="316">
        <f>P18-'[1]Part-II'!P18</f>
        <v>-353.34952000000004</v>
      </c>
      <c r="X18" s="316">
        <f>M18-'[1]Part-II'!M18</f>
        <v>-110.65856999999998</v>
      </c>
    </row>
    <row r="19" spans="1:24" s="315" customFormat="1" ht="21.75" customHeight="1">
      <c r="A19" s="303">
        <v>7</v>
      </c>
      <c r="B19" s="304" t="s">
        <v>29</v>
      </c>
      <c r="C19" s="305">
        <v>35.38529049999988</v>
      </c>
      <c r="D19" s="306"/>
      <c r="E19" s="306"/>
      <c r="F19" s="307">
        <v>162.18649</v>
      </c>
      <c r="G19" s="308"/>
      <c r="H19" s="305"/>
      <c r="I19" s="305">
        <f t="shared" si="0"/>
        <v>197.57178049999987</v>
      </c>
      <c r="J19" s="309"/>
      <c r="K19" s="310">
        <v>69.19228</v>
      </c>
      <c r="L19" s="310">
        <v>3.12888</v>
      </c>
      <c r="M19" s="310">
        <v>43.3822</v>
      </c>
      <c r="N19" s="310">
        <v>1.49744</v>
      </c>
      <c r="O19" s="310">
        <v>6.36047</v>
      </c>
      <c r="P19" s="311">
        <f t="shared" si="1"/>
        <v>123.56127</v>
      </c>
      <c r="Q19" s="312">
        <f t="shared" si="2"/>
        <v>74.01051049999988</v>
      </c>
      <c r="R19" s="313">
        <f>K19/'Part-I'!P19</f>
        <v>100.08574776156104</v>
      </c>
      <c r="S19" s="313">
        <v>38.652739999999994</v>
      </c>
      <c r="T19" s="314">
        <f t="shared" si="3"/>
        <v>84.90853</v>
      </c>
      <c r="U19" s="315">
        <v>84.90853</v>
      </c>
      <c r="V19" s="316"/>
      <c r="W19" s="316">
        <f>P19-'[1]Part-II'!P19</f>
        <v>-419.45429000000007</v>
      </c>
      <c r="X19" s="316">
        <f>M19-'[1]Part-II'!M19</f>
        <v>-88.542525</v>
      </c>
    </row>
    <row r="20" spans="1:24" s="174" customFormat="1" ht="21.75" customHeight="1">
      <c r="A20" s="182">
        <v>8</v>
      </c>
      <c r="B20" s="183" t="s">
        <v>30</v>
      </c>
      <c r="C20" s="172">
        <v>61.00629879999997</v>
      </c>
      <c r="D20" s="175"/>
      <c r="E20" s="175"/>
      <c r="F20" s="286">
        <v>186.11689</v>
      </c>
      <c r="G20" s="287"/>
      <c r="H20" s="172"/>
      <c r="I20" s="172">
        <f t="shared" si="0"/>
        <v>247.12318879999998</v>
      </c>
      <c r="J20" s="272"/>
      <c r="K20" s="160">
        <v>78.4674</v>
      </c>
      <c r="L20" s="160">
        <v>5.60979</v>
      </c>
      <c r="M20" s="160">
        <v>9.95988</v>
      </c>
      <c r="N20" s="160">
        <v>1.2752</v>
      </c>
      <c r="O20" s="160">
        <v>0.64166</v>
      </c>
      <c r="P20" s="173">
        <f t="shared" si="1"/>
        <v>95.95393</v>
      </c>
      <c r="Q20" s="246">
        <f t="shared" si="2"/>
        <v>151.16925879999997</v>
      </c>
      <c r="R20" s="221">
        <f>K20/'Part-I'!P20</f>
        <v>103.49851612477744</v>
      </c>
      <c r="S20" s="221">
        <v>95.95393</v>
      </c>
      <c r="T20" s="214">
        <f t="shared" si="3"/>
        <v>0</v>
      </c>
      <c r="U20" s="9">
        <v>95.95</v>
      </c>
      <c r="V20" s="24"/>
      <c r="W20" s="24">
        <f>P20-'[1]Part-II'!P20</f>
        <v>-304.83197000000007</v>
      </c>
      <c r="X20" s="24">
        <f>M20-'[1]Part-II'!M20</f>
        <v>-85.40252000000001</v>
      </c>
    </row>
    <row r="21" spans="1:24" s="315" customFormat="1" ht="21.75" customHeight="1">
      <c r="A21" s="303">
        <v>9</v>
      </c>
      <c r="B21" s="304" t="s">
        <v>31</v>
      </c>
      <c r="C21" s="305">
        <v>31.296956900000055</v>
      </c>
      <c r="D21" s="306"/>
      <c r="E21" s="306"/>
      <c r="F21" s="307">
        <v>102.72768</v>
      </c>
      <c r="G21" s="308"/>
      <c r="H21" s="305"/>
      <c r="I21" s="305">
        <f t="shared" si="0"/>
        <v>134.02463690000008</v>
      </c>
      <c r="J21" s="309"/>
      <c r="K21" s="310">
        <v>69.737375</v>
      </c>
      <c r="L21" s="310">
        <v>2.49879</v>
      </c>
      <c r="M21" s="310">
        <v>12.59057</v>
      </c>
      <c r="N21" s="310">
        <v>0.71539</v>
      </c>
      <c r="O21" s="310">
        <v>0.84239</v>
      </c>
      <c r="P21" s="311">
        <f t="shared" si="1"/>
        <v>86.384515</v>
      </c>
      <c r="Q21" s="312">
        <f t="shared" si="2"/>
        <v>47.64012190000008</v>
      </c>
      <c r="R21" s="313">
        <f>K21/'Part-I'!P21</f>
        <v>99.56508237914393</v>
      </c>
      <c r="S21" s="313">
        <v>2.530334</v>
      </c>
      <c r="T21" s="314">
        <f t="shared" si="3"/>
        <v>83.854181</v>
      </c>
      <c r="U21" s="315">
        <v>83.854181</v>
      </c>
      <c r="V21" s="316"/>
      <c r="W21" s="316">
        <f>P21-'[1]Part-II'!P21</f>
        <v>-136.99125500000002</v>
      </c>
      <c r="X21" s="316">
        <f>M21-'[1]Part-II'!M21</f>
        <v>0.6496499999999994</v>
      </c>
    </row>
    <row r="22" spans="1:24" s="315" customFormat="1" ht="21.75" customHeight="1">
      <c r="A22" s="303">
        <v>10</v>
      </c>
      <c r="B22" s="304" t="s">
        <v>32</v>
      </c>
      <c r="C22" s="305">
        <v>109.58852120000074</v>
      </c>
      <c r="D22" s="306"/>
      <c r="E22" s="306"/>
      <c r="F22" s="307">
        <v>209.61698</v>
      </c>
      <c r="G22" s="308"/>
      <c r="H22" s="305"/>
      <c r="I22" s="305">
        <f t="shared" si="0"/>
        <v>319.20550120000075</v>
      </c>
      <c r="J22" s="309"/>
      <c r="K22" s="310">
        <v>117.585</v>
      </c>
      <c r="L22" s="310">
        <v>5.064369999999999</v>
      </c>
      <c r="M22" s="310">
        <v>21.309879999999996</v>
      </c>
      <c r="N22" s="310">
        <v>0.7053900000000001</v>
      </c>
      <c r="O22" s="310">
        <v>1.9251100000000003</v>
      </c>
      <c r="P22" s="311">
        <f t="shared" si="1"/>
        <v>146.58974999999998</v>
      </c>
      <c r="Q22" s="312">
        <f t="shared" si="2"/>
        <v>172.61575120000077</v>
      </c>
      <c r="R22" s="313">
        <f>K22/'Part-I'!P22</f>
        <v>50.33819940922129</v>
      </c>
      <c r="S22" s="313">
        <v>66.41613</v>
      </c>
      <c r="T22" s="314">
        <f t="shared" si="3"/>
        <v>80.17361999999999</v>
      </c>
      <c r="U22" s="315">
        <v>80.17361999999999</v>
      </c>
      <c r="V22" s="316"/>
      <c r="W22" s="316">
        <f>P22-'[1]Part-II'!P22</f>
        <v>-408.14448000000004</v>
      </c>
      <c r="X22" s="316">
        <f>M22-'[1]Part-II'!M22</f>
        <v>-125.78923</v>
      </c>
    </row>
    <row r="23" spans="1:24" s="315" customFormat="1" ht="21.75" customHeight="1">
      <c r="A23" s="303">
        <v>11</v>
      </c>
      <c r="B23" s="304" t="s">
        <v>33</v>
      </c>
      <c r="C23" s="305">
        <v>10.296194000000128</v>
      </c>
      <c r="D23" s="306"/>
      <c r="E23" s="306"/>
      <c r="F23" s="307">
        <v>78.23402</v>
      </c>
      <c r="G23" s="308"/>
      <c r="H23" s="305"/>
      <c r="I23" s="305">
        <f t="shared" si="0"/>
        <v>88.53021400000013</v>
      </c>
      <c r="J23" s="309"/>
      <c r="K23" s="310">
        <v>29.29193</v>
      </c>
      <c r="L23" s="310">
        <v>1.59784</v>
      </c>
      <c r="M23" s="310">
        <v>9.1104</v>
      </c>
      <c r="N23" s="310">
        <v>1.76181</v>
      </c>
      <c r="O23" s="310">
        <v>0.40753</v>
      </c>
      <c r="P23" s="311">
        <f t="shared" si="1"/>
        <v>42.16951</v>
      </c>
      <c r="Q23" s="312">
        <f t="shared" si="2"/>
        <v>46.360704000000126</v>
      </c>
      <c r="R23" s="313" t="e">
        <f>K23/'Part-I'!P23</f>
        <v>#DIV/0!</v>
      </c>
      <c r="S23" s="313">
        <v>12.503140000000002</v>
      </c>
      <c r="T23" s="314">
        <f t="shared" si="3"/>
        <v>29.66637</v>
      </c>
      <c r="U23" s="315">
        <v>29.66637</v>
      </c>
      <c r="V23" s="316"/>
      <c r="W23" s="316">
        <f>P23-'[1]Part-II'!P23</f>
        <v>-217.68635</v>
      </c>
      <c r="X23" s="316">
        <f>M23-'[1]Part-II'!M23</f>
        <v>-26.606480000000005</v>
      </c>
    </row>
    <row r="24" spans="1:24" s="315" customFormat="1" ht="21.75" customHeight="1">
      <c r="A24" s="303">
        <v>12</v>
      </c>
      <c r="B24" s="304" t="s">
        <v>34</v>
      </c>
      <c r="C24" s="305">
        <v>-27.26897659999986</v>
      </c>
      <c r="D24" s="306"/>
      <c r="E24" s="306"/>
      <c r="F24" s="307">
        <v>138.55357</v>
      </c>
      <c r="G24" s="308"/>
      <c r="H24" s="305"/>
      <c r="I24" s="305">
        <f t="shared" si="0"/>
        <v>111.28459340000015</v>
      </c>
      <c r="J24" s="309"/>
      <c r="K24" s="310">
        <v>39.83308</v>
      </c>
      <c r="L24" s="310">
        <v>1.3495</v>
      </c>
      <c r="M24" s="310">
        <v>12.40965</v>
      </c>
      <c r="N24" s="310">
        <v>0.56325</v>
      </c>
      <c r="O24" s="310">
        <v>0.92622</v>
      </c>
      <c r="P24" s="311">
        <f t="shared" si="1"/>
        <v>55.0817</v>
      </c>
      <c r="Q24" s="312">
        <f t="shared" si="2"/>
        <v>56.20289340000015</v>
      </c>
      <c r="R24" s="313">
        <f>K24/'Part-I'!P24</f>
        <v>103.2587636140417</v>
      </c>
      <c r="S24" s="313">
        <v>2.5961600000000002</v>
      </c>
      <c r="T24" s="314">
        <f t="shared" si="3"/>
        <v>52.48554</v>
      </c>
      <c r="U24" s="315">
        <v>52.48554</v>
      </c>
      <c r="V24" s="316"/>
      <c r="W24" s="316">
        <f>P24-'[1]Part-II'!P24</f>
        <v>-169.09354000000002</v>
      </c>
      <c r="X24" s="316">
        <f>M24-'[1]Part-II'!M24</f>
        <v>-28.580485000000003</v>
      </c>
    </row>
    <row r="25" spans="1:24" s="315" customFormat="1" ht="21.75" customHeight="1">
      <c r="A25" s="303">
        <v>13</v>
      </c>
      <c r="B25" s="304" t="s">
        <v>35</v>
      </c>
      <c r="C25" s="305">
        <v>11.961686500000042</v>
      </c>
      <c r="D25" s="306"/>
      <c r="E25" s="306"/>
      <c r="F25" s="307">
        <v>123.68248</v>
      </c>
      <c r="G25" s="308"/>
      <c r="H25" s="305"/>
      <c r="I25" s="305">
        <f t="shared" si="0"/>
        <v>135.64416650000004</v>
      </c>
      <c r="J25" s="309"/>
      <c r="K25" s="310">
        <v>44.87683</v>
      </c>
      <c r="L25" s="310">
        <v>3.64717</v>
      </c>
      <c r="M25" s="310">
        <v>26.21265</v>
      </c>
      <c r="N25" s="310">
        <v>0.76905</v>
      </c>
      <c r="O25" s="310">
        <v>9.57313</v>
      </c>
      <c r="P25" s="311">
        <f t="shared" si="1"/>
        <v>85.07883</v>
      </c>
      <c r="Q25" s="312">
        <f t="shared" si="2"/>
        <v>50.56533650000004</v>
      </c>
      <c r="R25" s="313">
        <f>K25/'Part-I'!P25</f>
        <v>208.09065195214689</v>
      </c>
      <c r="S25" s="313">
        <v>24.0538</v>
      </c>
      <c r="T25" s="314">
        <f t="shared" si="3"/>
        <v>61.02503</v>
      </c>
      <c r="U25" s="315">
        <v>61.02503</v>
      </c>
      <c r="V25" s="316"/>
      <c r="W25" s="316">
        <f>P25-'[1]Part-II'!P25</f>
        <v>-338.104065</v>
      </c>
      <c r="X25" s="316">
        <f>M25-'[1]Part-II'!M25</f>
        <v>-18.307129999999997</v>
      </c>
    </row>
    <row r="26" spans="1:24" s="8" customFormat="1" ht="19.5" customHeight="1">
      <c r="A26" s="15"/>
      <c r="B26" s="184" t="s">
        <v>5</v>
      </c>
      <c r="C26" s="16">
        <f aca="true" t="shared" si="4" ref="C26:H26">SUM(C13:C25)</f>
        <v>511.4795076000014</v>
      </c>
      <c r="D26" s="16">
        <f t="shared" si="4"/>
        <v>0</v>
      </c>
      <c r="E26" s="16">
        <f t="shared" si="4"/>
        <v>0</v>
      </c>
      <c r="F26" s="368">
        <f>SUM(F13:F25)</f>
        <v>2304.21674</v>
      </c>
      <c r="G26" s="369"/>
      <c r="H26" s="16">
        <f t="shared" si="4"/>
        <v>0</v>
      </c>
      <c r="I26" s="16">
        <f aca="true" t="shared" si="5" ref="I26:P26">SUM(I13:I25)</f>
        <v>2815.696247600002</v>
      </c>
      <c r="J26" s="16">
        <f t="shared" si="5"/>
        <v>0</v>
      </c>
      <c r="K26" s="17">
        <f t="shared" si="5"/>
        <v>1212.907185</v>
      </c>
      <c r="L26" s="17">
        <f t="shared" si="5"/>
        <v>62.69534999999999</v>
      </c>
      <c r="M26" s="17">
        <f t="shared" si="5"/>
        <v>402.66216000000003</v>
      </c>
      <c r="N26" s="17">
        <f t="shared" si="5"/>
        <v>33.240190000000005</v>
      </c>
      <c r="O26" s="17">
        <f t="shared" si="5"/>
        <v>31.783280000000005</v>
      </c>
      <c r="P26" s="17">
        <f t="shared" si="5"/>
        <v>1743.2881649999995</v>
      </c>
      <c r="Q26" s="243">
        <f>SUM(Q13:Q25)</f>
        <v>1072.4080826000013</v>
      </c>
      <c r="R26" s="243" t="e">
        <f>SUM(R13:R25)</f>
        <v>#DIV/0!</v>
      </c>
      <c r="S26" s="243">
        <f>SUM(S13:S25)</f>
        <v>803.6767140000002</v>
      </c>
      <c r="T26" s="243">
        <f>SUM(T13:T25)</f>
        <v>939.6114510000001</v>
      </c>
      <c r="U26" s="243">
        <f>SUM(U13:U25)</f>
        <v>969.5746310000002</v>
      </c>
      <c r="W26" s="24">
        <f>P26-'[1]Part-II'!P26</f>
        <v>-4290.908939999999</v>
      </c>
      <c r="X26" s="24">
        <f>M26-'[1]Part-II'!M26</f>
        <v>-860.7571399999999</v>
      </c>
    </row>
    <row r="27" spans="1:21" s="223" customFormat="1" ht="15.75">
      <c r="A27" s="224">
        <v>1</v>
      </c>
      <c r="B27" s="225" t="s">
        <v>52</v>
      </c>
      <c r="C27" s="177">
        <v>292.67041</v>
      </c>
      <c r="D27" s="176"/>
      <c r="E27" s="177"/>
      <c r="F27" s="288">
        <v>50.75</v>
      </c>
      <c r="G27" s="289"/>
      <c r="H27" s="177"/>
      <c r="I27" s="166">
        <f>SUM(C27:H27)</f>
        <v>343.42041</v>
      </c>
      <c r="J27" s="226"/>
      <c r="K27" s="167">
        <v>0</v>
      </c>
      <c r="L27" s="167"/>
      <c r="M27" s="167"/>
      <c r="N27" s="167"/>
      <c r="O27" s="167"/>
      <c r="P27" s="167">
        <f t="shared" si="1"/>
        <v>0</v>
      </c>
      <c r="Q27" s="246">
        <f t="shared" si="2"/>
        <v>343.42041</v>
      </c>
      <c r="R27" s="222"/>
      <c r="S27" s="222"/>
      <c r="T27" s="222"/>
      <c r="U27" s="222"/>
    </row>
    <row r="28" spans="1:21" s="9" customFormat="1" ht="15.75">
      <c r="A28" s="18">
        <v>2</v>
      </c>
      <c r="B28" s="185" t="s">
        <v>109</v>
      </c>
      <c r="C28" s="157">
        <v>989.917432200003</v>
      </c>
      <c r="D28" s="176"/>
      <c r="E28" s="177">
        <v>555.56</v>
      </c>
      <c r="F28" s="177">
        <v>200</v>
      </c>
      <c r="G28" s="157">
        <v>0</v>
      </c>
      <c r="H28" s="157">
        <v>0</v>
      </c>
      <c r="I28" s="161">
        <f>SUM(C28:H28)</f>
        <v>1745.477432200003</v>
      </c>
      <c r="J28" s="158"/>
      <c r="K28" s="159"/>
      <c r="L28" s="159"/>
      <c r="M28" s="159"/>
      <c r="N28" s="159">
        <v>0.34502</v>
      </c>
      <c r="O28" s="159">
        <v>0.275</v>
      </c>
      <c r="P28" s="160">
        <f t="shared" si="1"/>
        <v>0.62002</v>
      </c>
      <c r="Q28" s="244"/>
      <c r="R28" s="210"/>
      <c r="S28" s="210"/>
      <c r="T28" s="210"/>
      <c r="U28" s="210"/>
    </row>
    <row r="29" spans="1:21" s="19" customFormat="1" ht="19.5" customHeight="1">
      <c r="A29" s="185"/>
      <c r="B29" s="186" t="s">
        <v>5</v>
      </c>
      <c r="C29" s="162">
        <f>SUM(C27:C28)</f>
        <v>1282.587842200003</v>
      </c>
      <c r="D29" s="162">
        <f aca="true" t="shared" si="6" ref="D29:O29">SUM(D27:D28)</f>
        <v>0</v>
      </c>
      <c r="E29" s="162">
        <f>SUM(E27:E28)</f>
        <v>555.56</v>
      </c>
      <c r="F29" s="162">
        <f>F28</f>
        <v>200</v>
      </c>
      <c r="G29" s="162">
        <f>SUM(G27:G28)</f>
        <v>0</v>
      </c>
      <c r="H29" s="162">
        <f t="shared" si="6"/>
        <v>0</v>
      </c>
      <c r="I29" s="162">
        <f>SUM(I27:I28)</f>
        <v>2088.897842200003</v>
      </c>
      <c r="J29" s="163"/>
      <c r="K29" s="164">
        <f t="shared" si="6"/>
        <v>0</v>
      </c>
      <c r="L29" s="164">
        <f t="shared" si="6"/>
        <v>0</v>
      </c>
      <c r="M29" s="164">
        <f t="shared" si="6"/>
        <v>0</v>
      </c>
      <c r="N29" s="164">
        <f t="shared" si="6"/>
        <v>0.34502</v>
      </c>
      <c r="O29" s="164">
        <f t="shared" si="6"/>
        <v>0.275</v>
      </c>
      <c r="P29" s="164">
        <f>SUM(K29:O29)</f>
        <v>0.62002</v>
      </c>
      <c r="Q29" s="245"/>
      <c r="R29" s="215"/>
      <c r="S29" s="215"/>
      <c r="T29" s="215"/>
      <c r="U29" s="215"/>
    </row>
    <row r="30" spans="1:22" s="9" customFormat="1" ht="15.75">
      <c r="A30" s="187"/>
      <c r="B30" s="188" t="s">
        <v>53</v>
      </c>
      <c r="C30" s="20">
        <f aca="true" t="shared" si="7" ref="C30:O30">C26+C29</f>
        <v>1794.0673498000044</v>
      </c>
      <c r="D30" s="20">
        <f t="shared" si="7"/>
        <v>0</v>
      </c>
      <c r="E30" s="20">
        <f>E29</f>
        <v>555.56</v>
      </c>
      <c r="F30" s="20">
        <f>F29</f>
        <v>200</v>
      </c>
      <c r="G30" s="20">
        <f>G26+G29</f>
        <v>0</v>
      </c>
      <c r="H30" s="20">
        <f t="shared" si="7"/>
        <v>0</v>
      </c>
      <c r="I30" s="20">
        <f>SUM(C30:H30)</f>
        <v>2549.6273498000046</v>
      </c>
      <c r="J30" s="20">
        <f>J26</f>
        <v>0</v>
      </c>
      <c r="K30" s="21">
        <f t="shared" si="7"/>
        <v>1212.907185</v>
      </c>
      <c r="L30" s="21">
        <f t="shared" si="7"/>
        <v>62.69534999999999</v>
      </c>
      <c r="M30" s="21">
        <f t="shared" si="7"/>
        <v>402.66216000000003</v>
      </c>
      <c r="N30" s="21">
        <f t="shared" si="7"/>
        <v>33.585210000000004</v>
      </c>
      <c r="O30" s="21">
        <f t="shared" si="7"/>
        <v>32.05828</v>
      </c>
      <c r="P30" s="21">
        <f>P26+P29</f>
        <v>1743.9081849999995</v>
      </c>
      <c r="Q30" s="221">
        <f>I30-P30</f>
        <v>805.719164800005</v>
      </c>
      <c r="R30" s="216">
        <v>5238.43376</v>
      </c>
      <c r="S30" s="216"/>
      <c r="T30" s="216"/>
      <c r="U30" s="210">
        <f>P30-R30</f>
        <v>-3494.5255750000006</v>
      </c>
      <c r="V30" s="209"/>
    </row>
    <row r="31" spans="1:20" s="9" customFormat="1" ht="22.5" customHeight="1">
      <c r="A31" s="204"/>
      <c r="B31" s="205"/>
      <c r="C31" s="205"/>
      <c r="D31" s="205"/>
      <c r="E31" s="205"/>
      <c r="F31" s="205"/>
      <c r="G31" s="205"/>
      <c r="H31" s="205"/>
      <c r="I31" s="260"/>
      <c r="J31" s="260"/>
      <c r="K31" s="200"/>
      <c r="M31" s="24"/>
      <c r="N31" s="178"/>
      <c r="P31" s="23"/>
      <c r="Q31" s="23"/>
      <c r="R31" s="221">
        <f>R24-S24</f>
        <v>100.6626036140417</v>
      </c>
      <c r="S31" s="221">
        <f>R31+R17</f>
        <v>223.46823899092743</v>
      </c>
      <c r="T31" s="247"/>
    </row>
    <row r="32" spans="1:17" s="9" customFormat="1" ht="21.75" customHeight="1">
      <c r="A32" s="338"/>
      <c r="B32" s="338"/>
      <c r="C32" s="338"/>
      <c r="D32" s="338"/>
      <c r="E32" s="338"/>
      <c r="F32" s="338"/>
      <c r="G32" s="338"/>
      <c r="H32" s="338"/>
      <c r="I32" s="338"/>
      <c r="J32" s="338"/>
      <c r="K32" s="338"/>
      <c r="M32" s="24"/>
      <c r="N32" s="179"/>
      <c r="P32" s="23"/>
      <c r="Q32" s="23"/>
    </row>
    <row r="33" spans="2:17" s="9" customFormat="1" ht="22.5" customHeight="1">
      <c r="B33" s="19"/>
      <c r="D33" s="281"/>
      <c r="K33" s="193"/>
      <c r="M33" s="24"/>
      <c r="N33" s="116" t="s">
        <v>143</v>
      </c>
      <c r="P33" s="23"/>
      <c r="Q33" s="23"/>
    </row>
    <row r="34" spans="2:17" s="9" customFormat="1" ht="20.25" customHeight="1"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18" t="s">
        <v>144</v>
      </c>
      <c r="O34" s="168"/>
      <c r="P34" s="168"/>
      <c r="Q34" s="168"/>
    </row>
    <row r="35" spans="4:14" s="9" customFormat="1" ht="15">
      <c r="D35" s="22"/>
      <c r="J35" s="210"/>
      <c r="K35" s="210"/>
      <c r="N35" s="118" t="s">
        <v>118</v>
      </c>
    </row>
    <row r="36" spans="2:17" s="9" customFormat="1" ht="18">
      <c r="B36" s="19"/>
      <c r="D36" s="22"/>
      <c r="M36" s="169"/>
      <c r="N36" s="120" t="s">
        <v>145</v>
      </c>
      <c r="O36" s="170"/>
      <c r="P36" s="170"/>
      <c r="Q36" s="170"/>
    </row>
    <row r="37" spans="2:17" s="9" customFormat="1" ht="18">
      <c r="B37" s="19"/>
      <c r="D37" s="22"/>
      <c r="F37" s="211"/>
      <c r="G37" s="211"/>
      <c r="H37" s="212"/>
      <c r="M37" s="169"/>
      <c r="N37" s="118" t="s">
        <v>120</v>
      </c>
      <c r="O37" s="170"/>
      <c r="P37" s="170"/>
      <c r="Q37" s="170"/>
    </row>
    <row r="38" spans="3:8" ht="15">
      <c r="C38" s="280"/>
      <c r="F38" s="213"/>
      <c r="G38" s="213"/>
      <c r="H38" s="212"/>
    </row>
    <row r="43" ht="15">
      <c r="Q43" s="4" t="s">
        <v>122</v>
      </c>
    </row>
  </sheetData>
  <sheetProtection/>
  <mergeCells count="31">
    <mergeCell ref="F26:G26"/>
    <mergeCell ref="E10:E11"/>
    <mergeCell ref="B9:B11"/>
    <mergeCell ref="C9:C11"/>
    <mergeCell ref="D10:D11"/>
    <mergeCell ref="D9:E9"/>
    <mergeCell ref="N1:P1"/>
    <mergeCell ref="A2:P2"/>
    <mergeCell ref="A4:P4"/>
    <mergeCell ref="A6:P6"/>
    <mergeCell ref="N10:O10"/>
    <mergeCell ref="H9:H11"/>
    <mergeCell ref="F9:G9"/>
    <mergeCell ref="F10:F11"/>
    <mergeCell ref="G10:G11"/>
    <mergeCell ref="Q10:Q12"/>
    <mergeCell ref="A32:K32"/>
    <mergeCell ref="A9:A11"/>
    <mergeCell ref="I9:I11"/>
    <mergeCell ref="K9:P9"/>
    <mergeCell ref="J9:J11"/>
    <mergeCell ref="K10:K11"/>
    <mergeCell ref="L10:L11"/>
    <mergeCell ref="M10:M11"/>
    <mergeCell ref="P10:P11"/>
    <mergeCell ref="V10:V12"/>
    <mergeCell ref="W10:W12"/>
    <mergeCell ref="R10:R12"/>
    <mergeCell ref="S10:S12"/>
    <mergeCell ref="T10:T12"/>
    <mergeCell ref="U10:U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3"/>
  <colBreaks count="1" manualBreakCount="1">
    <brk id="17" max="36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37"/>
  <sheetViews>
    <sheetView view="pageBreakPreview" zoomScale="55" zoomScaleNormal="85" zoomScaleSheetLayoutView="55" workbookViewId="0" topLeftCell="X1">
      <pane ySplit="12" topLeftCell="BM13" activePane="bottomLeft" state="frozen"/>
      <selection pane="topLeft" activeCell="I17" sqref="I17"/>
      <selection pane="bottomLeft" activeCell="BE17" sqref="BE17:BE21"/>
    </sheetView>
  </sheetViews>
  <sheetFormatPr defaultColWidth="9.140625" defaultRowHeight="15"/>
  <cols>
    <col min="1" max="1" width="4.140625" style="52" customWidth="1"/>
    <col min="2" max="2" width="19.57421875" style="78" bestFit="1" customWidth="1"/>
    <col min="3" max="4" width="7.57421875" style="52" customWidth="1"/>
    <col min="5" max="5" width="9.57421875" style="52" customWidth="1"/>
    <col min="6" max="18" width="7.57421875" style="52" customWidth="1"/>
    <col min="19" max="19" width="8.421875" style="52" customWidth="1"/>
    <col min="20" max="20" width="7.57421875" style="52" customWidth="1"/>
    <col min="21" max="26" width="8.00390625" style="52" customWidth="1"/>
    <col min="27" max="27" width="9.00390625" style="52" customWidth="1"/>
    <col min="28" max="29" width="8.00390625" style="52" customWidth="1"/>
    <col min="30" max="30" width="9.57421875" style="52" customWidth="1"/>
    <col min="31" max="38" width="8.00390625" style="52" customWidth="1"/>
    <col min="39" max="40" width="7.00390625" style="52" customWidth="1"/>
    <col min="41" max="41" width="7.57421875" style="52" customWidth="1"/>
    <col min="42" max="42" width="6.28125" style="52" customWidth="1"/>
    <col min="43" max="43" width="6.7109375" style="52" customWidth="1"/>
    <col min="44" max="44" width="7.00390625" style="52" customWidth="1"/>
    <col min="45" max="45" width="6.00390625" style="52" customWidth="1"/>
    <col min="46" max="46" width="6.28125" style="52" customWidth="1"/>
    <col min="47" max="47" width="7.57421875" style="52" customWidth="1"/>
    <col min="48" max="48" width="7.28125" style="52" customWidth="1"/>
    <col min="49" max="49" width="6.421875" style="52" customWidth="1"/>
    <col min="50" max="50" width="7.57421875" style="52" customWidth="1"/>
    <col min="51" max="51" width="6.00390625" style="52" customWidth="1"/>
    <col min="52" max="52" width="6.28125" style="52" customWidth="1"/>
    <col min="53" max="53" width="7.57421875" style="52" customWidth="1"/>
    <col min="54" max="54" width="6.28125" style="52" customWidth="1"/>
    <col min="55" max="55" width="6.57421875" style="52" customWidth="1"/>
    <col min="56" max="56" width="7.00390625" style="52" customWidth="1"/>
    <col min="57" max="57" width="6.140625" style="52" customWidth="1"/>
    <col min="58" max="59" width="7.00390625" style="52" customWidth="1"/>
    <col min="60" max="60" width="6.140625" style="52" customWidth="1"/>
    <col min="61" max="61" width="7.140625" style="52" customWidth="1"/>
    <col min="62" max="62" width="6.7109375" style="52" customWidth="1"/>
    <col min="63" max="16384" width="9.140625" style="52" customWidth="1"/>
  </cols>
  <sheetData>
    <row r="1" spans="1:62" s="48" customFormat="1" ht="16.5">
      <c r="A1" s="46"/>
      <c r="B1" s="47"/>
      <c r="Q1" s="394" t="s">
        <v>113</v>
      </c>
      <c r="R1" s="394"/>
      <c r="S1" s="394"/>
      <c r="T1" s="394"/>
      <c r="AJ1" s="394" t="s">
        <v>113</v>
      </c>
      <c r="AK1" s="394"/>
      <c r="AL1" s="394"/>
      <c r="AM1" s="49"/>
      <c r="AN1" s="49"/>
      <c r="BH1" s="394" t="s">
        <v>113</v>
      </c>
      <c r="BI1" s="394"/>
      <c r="BJ1" s="394"/>
    </row>
    <row r="2" spans="1:62" s="50" customFormat="1" ht="22.5" customHeight="1">
      <c r="A2" s="378" t="s">
        <v>84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 t="s">
        <v>84</v>
      </c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 t="s">
        <v>84</v>
      </c>
      <c r="AN2" s="378"/>
      <c r="AO2" s="378"/>
      <c r="AP2" s="378"/>
      <c r="AQ2" s="378"/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F2" s="378"/>
      <c r="BG2" s="378"/>
      <c r="BH2" s="378"/>
      <c r="BI2" s="378"/>
      <c r="BJ2" s="378"/>
    </row>
    <row r="3" spans="1:40" ht="15" customHeight="1">
      <c r="A3" s="51"/>
      <c r="B3" s="51"/>
      <c r="U3" s="51"/>
      <c r="V3" s="51"/>
      <c r="AM3" s="51"/>
      <c r="AN3" s="51"/>
    </row>
    <row r="4" spans="1:62" s="53" customFormat="1" ht="19.5" customHeight="1">
      <c r="A4" s="379" t="s">
        <v>38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 t="s">
        <v>38</v>
      </c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79"/>
      <c r="AM4" s="379" t="s">
        <v>38</v>
      </c>
      <c r="AN4" s="379"/>
      <c r="AO4" s="379"/>
      <c r="AP4" s="379"/>
      <c r="AQ4" s="379"/>
      <c r="AR4" s="379"/>
      <c r="AS4" s="379"/>
      <c r="AT4" s="379"/>
      <c r="AU4" s="379"/>
      <c r="AV4" s="379"/>
      <c r="AW4" s="379"/>
      <c r="AX4" s="379"/>
      <c r="AY4" s="379"/>
      <c r="AZ4" s="379"/>
      <c r="BA4" s="379"/>
      <c r="BB4" s="379"/>
      <c r="BC4" s="379"/>
      <c r="BD4" s="379"/>
      <c r="BE4" s="379"/>
      <c r="BF4" s="379"/>
      <c r="BG4" s="379"/>
      <c r="BH4" s="379"/>
      <c r="BI4" s="379"/>
      <c r="BJ4" s="379"/>
    </row>
    <row r="5" spans="1:40" ht="13.5" customHeight="1">
      <c r="A5" s="54"/>
      <c r="B5" s="54"/>
      <c r="U5" s="54"/>
      <c r="V5" s="54"/>
      <c r="AM5" s="54"/>
      <c r="AN5" s="54"/>
    </row>
    <row r="6" spans="1:62" s="55" customFormat="1" ht="22.5" customHeight="1">
      <c r="A6" s="380" t="s">
        <v>137</v>
      </c>
      <c r="B6" s="380"/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 t="s">
        <v>137</v>
      </c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0"/>
      <c r="AM6" s="380" t="s">
        <v>137</v>
      </c>
      <c r="AN6" s="380"/>
      <c r="AO6" s="380"/>
      <c r="AP6" s="380"/>
      <c r="AQ6" s="380"/>
      <c r="AR6" s="380"/>
      <c r="AS6" s="380"/>
      <c r="AT6" s="380"/>
      <c r="AU6" s="380"/>
      <c r="AV6" s="380"/>
      <c r="AW6" s="380"/>
      <c r="AX6" s="380"/>
      <c r="AY6" s="380"/>
      <c r="AZ6" s="380"/>
      <c r="BA6" s="380"/>
      <c r="BB6" s="380"/>
      <c r="BC6" s="380"/>
      <c r="BD6" s="380"/>
      <c r="BE6" s="380"/>
      <c r="BF6" s="380"/>
      <c r="BG6" s="380"/>
      <c r="BH6" s="380"/>
      <c r="BI6" s="380"/>
      <c r="BJ6" s="380"/>
    </row>
    <row r="7" spans="1:2" ht="13.5" customHeight="1">
      <c r="A7" s="54"/>
      <c r="B7" s="54"/>
    </row>
    <row r="8" spans="1:2" ht="21" customHeight="1">
      <c r="A8" s="56" t="s">
        <v>39</v>
      </c>
      <c r="B8" s="54"/>
    </row>
    <row r="9" spans="2:62" ht="20.25">
      <c r="B9" s="52"/>
      <c r="C9" s="389">
        <v>1</v>
      </c>
      <c r="D9" s="389"/>
      <c r="E9" s="389"/>
      <c r="F9" s="389"/>
      <c r="G9" s="389"/>
      <c r="H9" s="389"/>
      <c r="I9" s="389">
        <v>2</v>
      </c>
      <c r="J9" s="389"/>
      <c r="K9" s="389"/>
      <c r="L9" s="389"/>
      <c r="M9" s="389"/>
      <c r="N9" s="389"/>
      <c r="O9" s="389">
        <v>3</v>
      </c>
      <c r="P9" s="389"/>
      <c r="Q9" s="389"/>
      <c r="R9" s="389"/>
      <c r="S9" s="389"/>
      <c r="T9" s="389"/>
      <c r="U9" s="389">
        <v>4</v>
      </c>
      <c r="V9" s="389"/>
      <c r="W9" s="389"/>
      <c r="X9" s="389"/>
      <c r="Y9" s="389"/>
      <c r="Z9" s="389"/>
      <c r="AA9" s="389">
        <v>5</v>
      </c>
      <c r="AB9" s="389"/>
      <c r="AC9" s="389"/>
      <c r="AD9" s="389"/>
      <c r="AE9" s="389"/>
      <c r="AF9" s="389"/>
      <c r="AG9" s="382">
        <v>6</v>
      </c>
      <c r="AH9" s="382"/>
      <c r="AI9" s="382"/>
      <c r="AJ9" s="382"/>
      <c r="AK9" s="382"/>
      <c r="AL9" s="382"/>
      <c r="AM9" s="382">
        <v>7</v>
      </c>
      <c r="AN9" s="382"/>
      <c r="AO9" s="382"/>
      <c r="AP9" s="382"/>
      <c r="AQ9" s="382"/>
      <c r="AR9" s="382"/>
      <c r="AS9" s="382">
        <v>8</v>
      </c>
      <c r="AT9" s="382"/>
      <c r="AU9" s="382"/>
      <c r="AV9" s="382"/>
      <c r="AW9" s="382"/>
      <c r="AX9" s="382"/>
      <c r="AY9" s="382">
        <v>9</v>
      </c>
      <c r="AZ9" s="382"/>
      <c r="BA9" s="382"/>
      <c r="BB9" s="382"/>
      <c r="BC9" s="382"/>
      <c r="BD9" s="382"/>
      <c r="BE9" s="381">
        <v>10</v>
      </c>
      <c r="BF9" s="381"/>
      <c r="BG9" s="381"/>
      <c r="BH9" s="381"/>
      <c r="BI9" s="381"/>
      <c r="BJ9" s="381"/>
    </row>
    <row r="10" spans="1:62" s="57" customFormat="1" ht="22.5" customHeight="1">
      <c r="A10" s="383" t="s">
        <v>0</v>
      </c>
      <c r="B10" s="386" t="s">
        <v>114</v>
      </c>
      <c r="C10" s="371" t="s">
        <v>60</v>
      </c>
      <c r="D10" s="371"/>
      <c r="E10" s="371"/>
      <c r="F10" s="371"/>
      <c r="G10" s="371"/>
      <c r="H10" s="371"/>
      <c r="I10" s="390" t="s">
        <v>61</v>
      </c>
      <c r="J10" s="391"/>
      <c r="K10" s="391"/>
      <c r="L10" s="391"/>
      <c r="M10" s="391"/>
      <c r="N10" s="392"/>
      <c r="O10" s="390" t="s">
        <v>62</v>
      </c>
      <c r="P10" s="391"/>
      <c r="Q10" s="391"/>
      <c r="R10" s="391"/>
      <c r="S10" s="391"/>
      <c r="T10" s="392"/>
      <c r="U10" s="390" t="s">
        <v>115</v>
      </c>
      <c r="V10" s="391"/>
      <c r="W10" s="391"/>
      <c r="X10" s="391"/>
      <c r="Y10" s="391"/>
      <c r="Z10" s="391"/>
      <c r="AA10" s="390" t="s">
        <v>63</v>
      </c>
      <c r="AB10" s="391"/>
      <c r="AC10" s="391"/>
      <c r="AD10" s="391"/>
      <c r="AE10" s="391"/>
      <c r="AF10" s="391"/>
      <c r="AG10" s="371" t="s">
        <v>64</v>
      </c>
      <c r="AH10" s="371"/>
      <c r="AI10" s="371"/>
      <c r="AJ10" s="371"/>
      <c r="AK10" s="371"/>
      <c r="AL10" s="371"/>
      <c r="AM10" s="371" t="s">
        <v>65</v>
      </c>
      <c r="AN10" s="371"/>
      <c r="AO10" s="371"/>
      <c r="AP10" s="371"/>
      <c r="AQ10" s="371"/>
      <c r="AR10" s="371"/>
      <c r="AS10" s="371" t="s">
        <v>66</v>
      </c>
      <c r="AT10" s="371"/>
      <c r="AU10" s="371"/>
      <c r="AV10" s="371"/>
      <c r="AW10" s="371"/>
      <c r="AX10" s="371"/>
      <c r="AY10" s="371" t="s">
        <v>67</v>
      </c>
      <c r="AZ10" s="371"/>
      <c r="BA10" s="371"/>
      <c r="BB10" s="371"/>
      <c r="BC10" s="371"/>
      <c r="BD10" s="371"/>
      <c r="BE10" s="371" t="s">
        <v>119</v>
      </c>
      <c r="BF10" s="371"/>
      <c r="BG10" s="371"/>
      <c r="BH10" s="371"/>
      <c r="BI10" s="371"/>
      <c r="BJ10" s="371"/>
    </row>
    <row r="11" spans="1:62" s="57" customFormat="1" ht="28.5" customHeight="1">
      <c r="A11" s="384"/>
      <c r="B11" s="387"/>
      <c r="C11" s="371" t="s">
        <v>68</v>
      </c>
      <c r="D11" s="371"/>
      <c r="E11" s="371"/>
      <c r="F11" s="371" t="s">
        <v>69</v>
      </c>
      <c r="G11" s="371"/>
      <c r="H11" s="371"/>
      <c r="I11" s="371" t="s">
        <v>68</v>
      </c>
      <c r="J11" s="371"/>
      <c r="K11" s="371"/>
      <c r="L11" s="371" t="s">
        <v>69</v>
      </c>
      <c r="M11" s="371"/>
      <c r="N11" s="371"/>
      <c r="O11" s="371" t="s">
        <v>68</v>
      </c>
      <c r="P11" s="371"/>
      <c r="Q11" s="371"/>
      <c r="R11" s="371" t="s">
        <v>69</v>
      </c>
      <c r="S11" s="371"/>
      <c r="T11" s="371"/>
      <c r="U11" s="371" t="s">
        <v>68</v>
      </c>
      <c r="V11" s="371"/>
      <c r="W11" s="371"/>
      <c r="X11" s="371" t="s">
        <v>69</v>
      </c>
      <c r="Y11" s="371"/>
      <c r="Z11" s="371"/>
      <c r="AA11" s="371" t="s">
        <v>68</v>
      </c>
      <c r="AB11" s="371"/>
      <c r="AC11" s="371"/>
      <c r="AD11" s="371" t="s">
        <v>69</v>
      </c>
      <c r="AE11" s="371"/>
      <c r="AF11" s="371"/>
      <c r="AG11" s="371" t="s">
        <v>68</v>
      </c>
      <c r="AH11" s="371"/>
      <c r="AI11" s="371"/>
      <c r="AJ11" s="371" t="s">
        <v>69</v>
      </c>
      <c r="AK11" s="371"/>
      <c r="AL11" s="371"/>
      <c r="AM11" s="371" t="s">
        <v>68</v>
      </c>
      <c r="AN11" s="371"/>
      <c r="AO11" s="371"/>
      <c r="AP11" s="371" t="s">
        <v>69</v>
      </c>
      <c r="AQ11" s="371"/>
      <c r="AR11" s="371"/>
      <c r="AS11" s="371" t="s">
        <v>68</v>
      </c>
      <c r="AT11" s="371"/>
      <c r="AU11" s="371"/>
      <c r="AV11" s="371" t="s">
        <v>69</v>
      </c>
      <c r="AW11" s="371"/>
      <c r="AX11" s="371"/>
      <c r="AY11" s="371" t="s">
        <v>68</v>
      </c>
      <c r="AZ11" s="371"/>
      <c r="BA11" s="371"/>
      <c r="BB11" s="371" t="s">
        <v>69</v>
      </c>
      <c r="BC11" s="371"/>
      <c r="BD11" s="371"/>
      <c r="BE11" s="371" t="s">
        <v>68</v>
      </c>
      <c r="BF11" s="371"/>
      <c r="BG11" s="371"/>
      <c r="BH11" s="371" t="s">
        <v>69</v>
      </c>
      <c r="BI11" s="371"/>
      <c r="BJ11" s="371"/>
    </row>
    <row r="12" spans="1:62" s="58" customFormat="1" ht="28.5" customHeight="1">
      <c r="A12" s="385"/>
      <c r="B12" s="388"/>
      <c r="C12" s="376" t="s">
        <v>70</v>
      </c>
      <c r="D12" s="376"/>
      <c r="E12" s="374" t="s">
        <v>71</v>
      </c>
      <c r="F12" s="376" t="s">
        <v>70</v>
      </c>
      <c r="G12" s="376"/>
      <c r="H12" s="374" t="s">
        <v>71</v>
      </c>
      <c r="I12" s="376" t="s">
        <v>70</v>
      </c>
      <c r="J12" s="376"/>
      <c r="K12" s="374" t="s">
        <v>71</v>
      </c>
      <c r="L12" s="376" t="s">
        <v>70</v>
      </c>
      <c r="M12" s="376"/>
      <c r="N12" s="374" t="s">
        <v>71</v>
      </c>
      <c r="O12" s="376" t="s">
        <v>70</v>
      </c>
      <c r="P12" s="376"/>
      <c r="Q12" s="374" t="s">
        <v>71</v>
      </c>
      <c r="R12" s="376" t="s">
        <v>70</v>
      </c>
      <c r="S12" s="376"/>
      <c r="T12" s="374" t="s">
        <v>71</v>
      </c>
      <c r="U12" s="376" t="s">
        <v>70</v>
      </c>
      <c r="V12" s="376"/>
      <c r="W12" s="374" t="s">
        <v>71</v>
      </c>
      <c r="X12" s="376" t="s">
        <v>70</v>
      </c>
      <c r="Y12" s="376"/>
      <c r="Z12" s="374" t="s">
        <v>71</v>
      </c>
      <c r="AA12" s="376" t="s">
        <v>70</v>
      </c>
      <c r="AB12" s="376"/>
      <c r="AC12" s="374" t="s">
        <v>71</v>
      </c>
      <c r="AD12" s="376" t="s">
        <v>70</v>
      </c>
      <c r="AE12" s="376"/>
      <c r="AF12" s="374" t="s">
        <v>71</v>
      </c>
      <c r="AG12" s="376" t="s">
        <v>70</v>
      </c>
      <c r="AH12" s="376"/>
      <c r="AI12" s="374" t="s">
        <v>71</v>
      </c>
      <c r="AJ12" s="376" t="s">
        <v>70</v>
      </c>
      <c r="AK12" s="376"/>
      <c r="AL12" s="374" t="s">
        <v>71</v>
      </c>
      <c r="AM12" s="376" t="s">
        <v>70</v>
      </c>
      <c r="AN12" s="376"/>
      <c r="AO12" s="374" t="s">
        <v>71</v>
      </c>
      <c r="AP12" s="376" t="s">
        <v>70</v>
      </c>
      <c r="AQ12" s="376"/>
      <c r="AR12" s="374" t="s">
        <v>71</v>
      </c>
      <c r="AS12" s="376" t="s">
        <v>70</v>
      </c>
      <c r="AT12" s="376"/>
      <c r="AU12" s="374" t="s">
        <v>71</v>
      </c>
      <c r="AV12" s="376" t="s">
        <v>70</v>
      </c>
      <c r="AW12" s="376"/>
      <c r="AX12" s="374" t="s">
        <v>71</v>
      </c>
      <c r="AY12" s="376" t="s">
        <v>70</v>
      </c>
      <c r="AZ12" s="376"/>
      <c r="BA12" s="374" t="s">
        <v>71</v>
      </c>
      <c r="BB12" s="376" t="s">
        <v>70</v>
      </c>
      <c r="BC12" s="376"/>
      <c r="BD12" s="374" t="s">
        <v>71</v>
      </c>
      <c r="BE12" s="376" t="s">
        <v>70</v>
      </c>
      <c r="BF12" s="376"/>
      <c r="BG12" s="374" t="s">
        <v>71</v>
      </c>
      <c r="BH12" s="376" t="s">
        <v>70</v>
      </c>
      <c r="BI12" s="376"/>
      <c r="BJ12" s="374" t="s">
        <v>71</v>
      </c>
    </row>
    <row r="13" spans="1:62" s="62" customFormat="1" ht="13.5" customHeight="1">
      <c r="A13" s="59"/>
      <c r="B13" s="60"/>
      <c r="C13" s="61" t="s">
        <v>72</v>
      </c>
      <c r="D13" s="61" t="s">
        <v>73</v>
      </c>
      <c r="E13" s="375"/>
      <c r="F13" s="61" t="s">
        <v>72</v>
      </c>
      <c r="G13" s="61" t="s">
        <v>73</v>
      </c>
      <c r="H13" s="375"/>
      <c r="I13" s="61" t="s">
        <v>72</v>
      </c>
      <c r="J13" s="61" t="s">
        <v>74</v>
      </c>
      <c r="K13" s="375"/>
      <c r="L13" s="61" t="s">
        <v>72</v>
      </c>
      <c r="M13" s="61" t="s">
        <v>74</v>
      </c>
      <c r="N13" s="375"/>
      <c r="O13" s="61" t="s">
        <v>72</v>
      </c>
      <c r="P13" s="61" t="s">
        <v>75</v>
      </c>
      <c r="Q13" s="375"/>
      <c r="R13" s="61" t="s">
        <v>72</v>
      </c>
      <c r="S13" s="61" t="s">
        <v>75</v>
      </c>
      <c r="T13" s="375"/>
      <c r="U13" s="61" t="s">
        <v>72</v>
      </c>
      <c r="V13" s="61" t="s">
        <v>116</v>
      </c>
      <c r="W13" s="375"/>
      <c r="X13" s="61" t="s">
        <v>72</v>
      </c>
      <c r="Y13" s="61" t="s">
        <v>116</v>
      </c>
      <c r="Z13" s="375"/>
      <c r="AA13" s="61" t="s">
        <v>72</v>
      </c>
      <c r="AB13" s="61" t="s">
        <v>73</v>
      </c>
      <c r="AC13" s="375"/>
      <c r="AD13" s="61" t="s">
        <v>72</v>
      </c>
      <c r="AE13" s="61" t="s">
        <v>73</v>
      </c>
      <c r="AF13" s="375"/>
      <c r="AG13" s="61" t="s">
        <v>72</v>
      </c>
      <c r="AH13" s="61" t="s">
        <v>74</v>
      </c>
      <c r="AI13" s="375"/>
      <c r="AJ13" s="61" t="s">
        <v>72</v>
      </c>
      <c r="AK13" s="61" t="s">
        <v>74</v>
      </c>
      <c r="AL13" s="375"/>
      <c r="AM13" s="61" t="s">
        <v>72</v>
      </c>
      <c r="AN13" s="61" t="s">
        <v>75</v>
      </c>
      <c r="AO13" s="375"/>
      <c r="AP13" s="61" t="s">
        <v>72</v>
      </c>
      <c r="AQ13" s="61" t="s">
        <v>75</v>
      </c>
      <c r="AR13" s="375"/>
      <c r="AS13" s="61" t="s">
        <v>72</v>
      </c>
      <c r="AT13" s="61" t="s">
        <v>75</v>
      </c>
      <c r="AU13" s="375"/>
      <c r="AV13" s="61" t="s">
        <v>72</v>
      </c>
      <c r="AW13" s="61" t="s">
        <v>75</v>
      </c>
      <c r="AX13" s="375"/>
      <c r="AY13" s="372" t="s">
        <v>72</v>
      </c>
      <c r="AZ13" s="373"/>
      <c r="BA13" s="375"/>
      <c r="BB13" s="372" t="s">
        <v>72</v>
      </c>
      <c r="BC13" s="373"/>
      <c r="BD13" s="375"/>
      <c r="BE13" s="372" t="s">
        <v>72</v>
      </c>
      <c r="BF13" s="373"/>
      <c r="BG13" s="375"/>
      <c r="BH13" s="372" t="s">
        <v>72</v>
      </c>
      <c r="BI13" s="373"/>
      <c r="BJ13" s="375"/>
    </row>
    <row r="14" spans="1:65" s="70" customFormat="1" ht="90" customHeight="1">
      <c r="A14" s="63"/>
      <c r="B14" s="64" t="s">
        <v>117</v>
      </c>
      <c r="C14" s="65">
        <v>105</v>
      </c>
      <c r="D14" s="66">
        <v>172999.925</v>
      </c>
      <c r="E14" s="66">
        <v>79.75</v>
      </c>
      <c r="F14" s="294">
        <v>315</v>
      </c>
      <c r="G14" s="66">
        <v>516077.524695971</v>
      </c>
      <c r="H14" s="66">
        <v>138.38866</v>
      </c>
      <c r="I14" s="65">
        <v>13</v>
      </c>
      <c r="J14" s="66">
        <v>59.56</v>
      </c>
      <c r="K14" s="66">
        <v>9.14</v>
      </c>
      <c r="L14" s="294">
        <v>114</v>
      </c>
      <c r="M14" s="66">
        <v>497.58</v>
      </c>
      <c r="N14" s="66">
        <v>69.87</v>
      </c>
      <c r="O14" s="65">
        <v>58</v>
      </c>
      <c r="P14" s="66">
        <v>76.39</v>
      </c>
      <c r="Q14" s="66">
        <v>49.077360000000006</v>
      </c>
      <c r="R14" s="294">
        <v>81</v>
      </c>
      <c r="S14" s="66">
        <v>95.69</v>
      </c>
      <c r="T14" s="66">
        <v>15.695489999999998</v>
      </c>
      <c r="U14" s="65">
        <v>9</v>
      </c>
      <c r="V14" s="66">
        <v>18.69</v>
      </c>
      <c r="W14" s="66">
        <v>4.24055</v>
      </c>
      <c r="X14" s="294">
        <v>95</v>
      </c>
      <c r="Y14" s="66">
        <v>113.69</v>
      </c>
      <c r="Z14" s="66">
        <v>8.59</v>
      </c>
      <c r="AA14" s="66">
        <v>39</v>
      </c>
      <c r="AB14" s="66">
        <v>27938.82</v>
      </c>
      <c r="AC14" s="66">
        <v>33.59</v>
      </c>
      <c r="AD14" s="295">
        <v>62</v>
      </c>
      <c r="AE14" s="66">
        <v>46569.79</v>
      </c>
      <c r="AF14" s="66">
        <v>17.475910000000002</v>
      </c>
      <c r="AG14" s="65">
        <v>146</v>
      </c>
      <c r="AH14" s="66">
        <v>469.39</v>
      </c>
      <c r="AI14" s="66">
        <v>168.97</v>
      </c>
      <c r="AJ14" s="294">
        <v>408</v>
      </c>
      <c r="AK14" s="66">
        <v>1401.992159541205</v>
      </c>
      <c r="AL14" s="66">
        <v>25.58</v>
      </c>
      <c r="AM14" s="65">
        <v>101</v>
      </c>
      <c r="AN14" s="66">
        <v>79.62816141242907</v>
      </c>
      <c r="AO14" s="66">
        <v>104.52816</v>
      </c>
      <c r="AP14" s="294">
        <v>235</v>
      </c>
      <c r="AQ14" s="66">
        <v>186.98</v>
      </c>
      <c r="AR14" s="66">
        <v>186.12266</v>
      </c>
      <c r="AS14" s="65">
        <v>305</v>
      </c>
      <c r="AT14" s="66">
        <v>484.39822074145565</v>
      </c>
      <c r="AU14" s="66">
        <v>341.27941500000003</v>
      </c>
      <c r="AV14" s="294">
        <v>698</v>
      </c>
      <c r="AW14" s="66">
        <v>338.7478154779086</v>
      </c>
      <c r="AX14" s="66">
        <v>425.9664900000001</v>
      </c>
      <c r="AY14" s="68">
        <v>0</v>
      </c>
      <c r="AZ14" s="69">
        <v>0</v>
      </c>
      <c r="BA14" s="69">
        <v>0</v>
      </c>
      <c r="BB14" s="68">
        <v>0</v>
      </c>
      <c r="BC14" s="69">
        <v>0</v>
      </c>
      <c r="BD14" s="69">
        <v>0</v>
      </c>
      <c r="BE14" s="377">
        <f>SUM(C14,I14,O14,U14,AA14,AG14,AM14,AS14,AY14)</f>
        <v>776</v>
      </c>
      <c r="BF14" s="377"/>
      <c r="BG14" s="67">
        <f>SUM(E14,K14,Q14,W14,AC14,AI14,AO14,AU14,BA14)</f>
        <v>790.5754850000001</v>
      </c>
      <c r="BH14" s="377">
        <f>SUM(F14,L14,R14,X14,AD14,AJ14,AP14,AV14,BB14)</f>
        <v>2008</v>
      </c>
      <c r="BI14" s="377"/>
      <c r="BJ14" s="67">
        <f>SUM(H14,N14,T14,Z14,AF14,AL14,AR14,AX14,BD14)</f>
        <v>887.68921</v>
      </c>
      <c r="BK14" s="282">
        <f>BG14+BJ14</f>
        <v>1678.264695</v>
      </c>
      <c r="BL14" s="70">
        <f>SUM('Part-II'!K30:M30)</f>
        <v>1678.264695</v>
      </c>
      <c r="BM14" s="282">
        <f>BL14-BK14</f>
        <v>0</v>
      </c>
    </row>
    <row r="15" spans="1:65" s="77" customFormat="1" ht="90" customHeight="1">
      <c r="A15" s="71"/>
      <c r="B15" s="72"/>
      <c r="C15" s="73"/>
      <c r="D15" s="74"/>
      <c r="E15" s="74"/>
      <c r="F15" s="73"/>
      <c r="G15" s="74"/>
      <c r="H15" s="74"/>
      <c r="I15" s="73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5"/>
      <c r="AZ15" s="76"/>
      <c r="BA15" s="76"/>
      <c r="BB15" s="75"/>
      <c r="BC15" s="76"/>
      <c r="BD15" s="76"/>
      <c r="BE15" s="370"/>
      <c r="BF15" s="370"/>
      <c r="BG15" s="171"/>
      <c r="BH15" s="370"/>
      <c r="BI15" s="370"/>
      <c r="BJ15" s="171"/>
      <c r="BK15" s="74"/>
      <c r="BM15" s="74"/>
    </row>
    <row r="16" spans="3:61" ht="60" customHeight="1"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276"/>
      <c r="AZ16" s="275"/>
      <c r="BA16" s="80"/>
      <c r="BB16" s="81"/>
      <c r="BC16" s="81"/>
      <c r="BE16" s="82"/>
      <c r="BF16" s="83"/>
      <c r="BG16" s="83"/>
      <c r="BH16" s="83"/>
      <c r="BI16" s="82"/>
    </row>
    <row r="17" spans="2:61" s="79" customFormat="1" ht="41.25" customHeight="1">
      <c r="B17" s="86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277"/>
      <c r="BE17" s="116" t="s">
        <v>143</v>
      </c>
      <c r="BF17" s="278"/>
      <c r="BG17" s="278"/>
      <c r="BH17" s="278"/>
      <c r="BI17" s="279"/>
    </row>
    <row r="18" spans="5:62" s="86" customFormat="1" ht="18.75">
      <c r="E18" s="217"/>
      <c r="F18" s="217"/>
      <c r="G18" s="217"/>
      <c r="H18" s="217"/>
      <c r="K18" s="217"/>
      <c r="L18" s="217"/>
      <c r="M18" s="217"/>
      <c r="N18" s="217"/>
      <c r="Q18" s="217"/>
      <c r="R18" s="217"/>
      <c r="S18" s="217"/>
      <c r="T18" s="217"/>
      <c r="W18" s="217"/>
      <c r="X18" s="217"/>
      <c r="Y18" s="217"/>
      <c r="Z18" s="217"/>
      <c r="AC18" s="217"/>
      <c r="AD18" s="217"/>
      <c r="AE18" s="217"/>
      <c r="AF18" s="217"/>
      <c r="AI18" s="217"/>
      <c r="AJ18" s="217"/>
      <c r="AK18" s="217"/>
      <c r="AL18" s="217"/>
      <c r="AO18" s="217"/>
      <c r="AP18" s="217"/>
      <c r="AQ18" s="217"/>
      <c r="AR18" s="217"/>
      <c r="AU18" s="217"/>
      <c r="AV18" s="217"/>
      <c r="AW18" s="217"/>
      <c r="AX18" s="217"/>
      <c r="AY18" s="218"/>
      <c r="AZ18" s="218"/>
      <c r="BA18" s="218"/>
      <c r="BE18" s="118" t="s">
        <v>144</v>
      </c>
      <c r="BF18" s="87"/>
      <c r="BG18" s="87"/>
      <c r="BH18" s="87"/>
      <c r="BI18" s="87"/>
      <c r="BJ18" s="87"/>
    </row>
    <row r="19" spans="3:62" ht="18.75">
      <c r="C19" s="79"/>
      <c r="E19" s="79"/>
      <c r="F19" s="79"/>
      <c r="G19" s="79"/>
      <c r="H19" s="79"/>
      <c r="I19" s="79"/>
      <c r="K19" s="79"/>
      <c r="L19" s="79"/>
      <c r="M19" s="79"/>
      <c r="N19" s="79"/>
      <c r="O19" s="79"/>
      <c r="Q19" s="79"/>
      <c r="R19" s="79"/>
      <c r="S19" s="79"/>
      <c r="T19" s="79"/>
      <c r="U19" s="79"/>
      <c r="W19" s="79"/>
      <c r="X19" s="79"/>
      <c r="Y19" s="79"/>
      <c r="Z19" s="79"/>
      <c r="AA19" s="79"/>
      <c r="AC19" s="79"/>
      <c r="AD19" s="79"/>
      <c r="AE19" s="283"/>
      <c r="AF19" s="79"/>
      <c r="AG19" s="79"/>
      <c r="AI19" s="79"/>
      <c r="AJ19" s="79"/>
      <c r="AK19" s="79"/>
      <c r="AL19" s="79"/>
      <c r="AM19" s="79"/>
      <c r="AO19" s="79"/>
      <c r="AP19" s="79"/>
      <c r="AQ19" s="79"/>
      <c r="AR19" s="79"/>
      <c r="AS19" s="79"/>
      <c r="AU19" s="79"/>
      <c r="AV19" s="79"/>
      <c r="AW19" s="79"/>
      <c r="AX19" s="79"/>
      <c r="AZ19" s="84"/>
      <c r="BA19" s="84"/>
      <c r="BE19" s="118" t="s">
        <v>118</v>
      </c>
      <c r="BF19" s="88"/>
      <c r="BG19" s="88"/>
      <c r="BH19" s="88"/>
      <c r="BI19" s="85"/>
      <c r="BJ19" s="85"/>
    </row>
    <row r="20" s="79" customFormat="1" ht="15.75">
      <c r="BE20" s="120" t="s">
        <v>145</v>
      </c>
    </row>
    <row r="21" spans="3:57" ht="16.5">
      <c r="C21" s="79"/>
      <c r="E21" s="79"/>
      <c r="F21" s="79"/>
      <c r="G21" s="79"/>
      <c r="I21" s="79"/>
      <c r="K21" s="79"/>
      <c r="L21" s="79"/>
      <c r="M21" s="79"/>
      <c r="O21" s="79"/>
      <c r="Q21" s="79"/>
      <c r="R21" s="79"/>
      <c r="S21" s="79"/>
      <c r="U21" s="79"/>
      <c r="W21" s="79"/>
      <c r="X21" s="79"/>
      <c r="Y21" s="79"/>
      <c r="AA21" s="79"/>
      <c r="AC21" s="79"/>
      <c r="AD21" s="79"/>
      <c r="AE21" s="79"/>
      <c r="AG21" s="79"/>
      <c r="AI21" s="79"/>
      <c r="AJ21" s="79"/>
      <c r="AK21" s="79"/>
      <c r="AM21" s="79"/>
      <c r="AO21" s="79"/>
      <c r="AP21" s="79"/>
      <c r="AQ21" s="79"/>
      <c r="AS21" s="79"/>
      <c r="AU21" s="79"/>
      <c r="AV21" s="79"/>
      <c r="AW21" s="79"/>
      <c r="BE21" s="118" t="s">
        <v>120</v>
      </c>
    </row>
    <row r="22" spans="3:49" ht="15">
      <c r="C22" s="79"/>
      <c r="E22" s="79"/>
      <c r="F22" s="79"/>
      <c r="G22" s="79"/>
      <c r="I22" s="79"/>
      <c r="K22" s="79"/>
      <c r="L22" s="79"/>
      <c r="M22" s="79"/>
      <c r="O22" s="79"/>
      <c r="Q22" s="79"/>
      <c r="R22" s="79"/>
      <c r="S22" s="79"/>
      <c r="U22" s="79"/>
      <c r="W22" s="79"/>
      <c r="X22" s="79"/>
      <c r="Y22" s="79"/>
      <c r="AA22" s="79"/>
      <c r="AC22" s="79"/>
      <c r="AD22" s="79"/>
      <c r="AE22" s="79"/>
      <c r="AG22" s="79"/>
      <c r="AI22" s="79"/>
      <c r="AJ22" s="79"/>
      <c r="AK22" s="79"/>
      <c r="AM22" s="79"/>
      <c r="AO22" s="79"/>
      <c r="AP22" s="79"/>
      <c r="AQ22" s="79"/>
      <c r="AS22" s="79"/>
      <c r="AU22" s="79"/>
      <c r="AV22" s="79"/>
      <c r="AW22" s="79"/>
    </row>
    <row r="23" spans="18:58" ht="15.75" customHeight="1">
      <c r="R23" s="393"/>
      <c r="S23" s="393"/>
      <c r="BF23" s="79"/>
    </row>
    <row r="24" spans="40:58" ht="15">
      <c r="AN24" s="79"/>
      <c r="AO24" s="189"/>
      <c r="AP24" s="79"/>
      <c r="AQ24" s="79"/>
      <c r="AR24" s="189"/>
      <c r="AS24" s="79"/>
      <c r="AT24" s="79"/>
      <c r="BF24" s="79"/>
    </row>
    <row r="25" spans="40:58" ht="15">
      <c r="AN25" s="79"/>
      <c r="AO25" s="189"/>
      <c r="AP25" s="79"/>
      <c r="AQ25" s="79"/>
      <c r="AR25" s="189"/>
      <c r="AS25" s="79"/>
      <c r="AT25" s="79"/>
      <c r="BF25" s="86"/>
    </row>
    <row r="26" spans="40:46" ht="15">
      <c r="AN26" s="79"/>
      <c r="AO26" s="189"/>
      <c r="AP26" s="79"/>
      <c r="AQ26" s="79"/>
      <c r="AR26" s="189"/>
      <c r="AS26" s="79"/>
      <c r="AT26" s="79"/>
    </row>
    <row r="27" spans="40:46" ht="15">
      <c r="AN27" s="79"/>
      <c r="AO27" s="189"/>
      <c r="AP27" s="79"/>
      <c r="AQ27" s="79"/>
      <c r="AR27" s="189"/>
      <c r="AS27" s="79"/>
      <c r="AT27" s="79"/>
    </row>
    <row r="28" spans="40:46" ht="15">
      <c r="AN28" s="79"/>
      <c r="AO28" s="189"/>
      <c r="AP28" s="79"/>
      <c r="AQ28" s="79"/>
      <c r="AR28" s="189"/>
      <c r="AS28" s="79"/>
      <c r="AT28" s="79"/>
    </row>
    <row r="29" spans="40:46" ht="15">
      <c r="AN29" s="79"/>
      <c r="AO29" s="189"/>
      <c r="AP29" s="79"/>
      <c r="AQ29" s="79"/>
      <c r="AR29" s="189"/>
      <c r="AS29" s="79"/>
      <c r="AT29" s="79"/>
    </row>
    <row r="30" spans="40:46" ht="15">
      <c r="AN30" s="79"/>
      <c r="AO30" s="189"/>
      <c r="AP30" s="79"/>
      <c r="AQ30" s="79"/>
      <c r="AR30" s="189"/>
      <c r="AS30" s="79"/>
      <c r="AT30" s="79"/>
    </row>
    <row r="31" spans="40:46" ht="15">
      <c r="AN31" s="79"/>
      <c r="AO31" s="189"/>
      <c r="AP31" s="79"/>
      <c r="AQ31" s="79"/>
      <c r="AR31" s="189"/>
      <c r="AS31" s="79"/>
      <c r="AT31" s="79"/>
    </row>
    <row r="32" spans="40:46" ht="15">
      <c r="AN32" s="79"/>
      <c r="AO32" s="189"/>
      <c r="AP32" s="79"/>
      <c r="AQ32" s="79"/>
      <c r="AR32" s="189"/>
      <c r="AS32" s="79"/>
      <c r="AT32" s="79"/>
    </row>
    <row r="33" spans="40:46" ht="15">
      <c r="AN33" s="79"/>
      <c r="AO33" s="189"/>
      <c r="AP33" s="79"/>
      <c r="AQ33" s="79"/>
      <c r="AR33" s="189"/>
      <c r="AS33" s="79"/>
      <c r="AT33" s="79"/>
    </row>
    <row r="34" spans="40:46" ht="15">
      <c r="AN34" s="79"/>
      <c r="AO34" s="189"/>
      <c r="AP34" s="79"/>
      <c r="AQ34" s="79"/>
      <c r="AR34" s="189"/>
      <c r="AS34" s="79"/>
      <c r="AT34" s="79"/>
    </row>
    <row r="35" spans="40:46" ht="15">
      <c r="AN35" s="79"/>
      <c r="AO35" s="189"/>
      <c r="AP35" s="79"/>
      <c r="AQ35" s="79"/>
      <c r="AR35" s="189"/>
      <c r="AS35" s="79"/>
      <c r="AT35" s="79"/>
    </row>
    <row r="36" spans="40:46" ht="15">
      <c r="AN36" s="79"/>
      <c r="AO36" s="189"/>
      <c r="AP36" s="79"/>
      <c r="AQ36" s="79"/>
      <c r="AR36" s="189"/>
      <c r="AS36" s="79"/>
      <c r="AT36" s="79"/>
    </row>
    <row r="37" spans="40:45" ht="15">
      <c r="AN37" s="79"/>
      <c r="AO37" s="79"/>
      <c r="AP37" s="79"/>
      <c r="AQ37" s="79"/>
      <c r="AR37" s="79"/>
      <c r="AS37" s="79"/>
    </row>
  </sheetData>
  <sheetProtection/>
  <mergeCells count="103">
    <mergeCell ref="R23:S23"/>
    <mergeCell ref="BH1:BJ1"/>
    <mergeCell ref="AM11:AO11"/>
    <mergeCell ref="AM10:AR10"/>
    <mergeCell ref="AL12:AL13"/>
    <mergeCell ref="AP11:AR11"/>
    <mergeCell ref="AP12:AQ12"/>
    <mergeCell ref="AO12:AO13"/>
    <mergeCell ref="Q1:T1"/>
    <mergeCell ref="AJ1:AL1"/>
    <mergeCell ref="L11:N11"/>
    <mergeCell ref="L12:M12"/>
    <mergeCell ref="AG12:AH12"/>
    <mergeCell ref="AJ12:AK12"/>
    <mergeCell ref="AI12:AI13"/>
    <mergeCell ref="N12:N13"/>
    <mergeCell ref="W12:W13"/>
    <mergeCell ref="Q12:Q13"/>
    <mergeCell ref="U12:V12"/>
    <mergeCell ref="O12:P12"/>
    <mergeCell ref="X11:Z11"/>
    <mergeCell ref="R11:T11"/>
    <mergeCell ref="O11:Q11"/>
    <mergeCell ref="AJ11:AL11"/>
    <mergeCell ref="AG11:AI11"/>
    <mergeCell ref="AD11:AF11"/>
    <mergeCell ref="A6:T6"/>
    <mergeCell ref="C9:H9"/>
    <mergeCell ref="AD12:AE12"/>
    <mergeCell ref="AF12:AF13"/>
    <mergeCell ref="X12:Y12"/>
    <mergeCell ref="Z12:Z13"/>
    <mergeCell ref="U11:W11"/>
    <mergeCell ref="R12:S12"/>
    <mergeCell ref="AC12:AC13"/>
    <mergeCell ref="AA12:AB12"/>
    <mergeCell ref="T12:T13"/>
    <mergeCell ref="AA11:AC11"/>
    <mergeCell ref="C10:H10"/>
    <mergeCell ref="C12:D12"/>
    <mergeCell ref="H12:H13"/>
    <mergeCell ref="K12:K13"/>
    <mergeCell ref="I12:J12"/>
    <mergeCell ref="E12:E13"/>
    <mergeCell ref="I11:K11"/>
    <mergeCell ref="C11:E11"/>
    <mergeCell ref="F11:H11"/>
    <mergeCell ref="F12:G12"/>
    <mergeCell ref="U2:AL2"/>
    <mergeCell ref="U4:AL4"/>
    <mergeCell ref="U6:AL6"/>
    <mergeCell ref="O9:T9"/>
    <mergeCell ref="AG9:AL9"/>
    <mergeCell ref="U9:Z9"/>
    <mergeCell ref="AA9:AF9"/>
    <mergeCell ref="A2:T2"/>
    <mergeCell ref="BJ12:BJ13"/>
    <mergeCell ref="AU12:AU13"/>
    <mergeCell ref="AV11:AX11"/>
    <mergeCell ref="AX12:AX13"/>
    <mergeCell ref="BE13:BF13"/>
    <mergeCell ref="AY13:AZ13"/>
    <mergeCell ref="BD12:BD13"/>
    <mergeCell ref="BA12:BA13"/>
    <mergeCell ref="AY9:BD9"/>
    <mergeCell ref="A10:A12"/>
    <mergeCell ref="B10:B12"/>
    <mergeCell ref="A4:T4"/>
    <mergeCell ref="I9:N9"/>
    <mergeCell ref="AA10:AF10"/>
    <mergeCell ref="AG10:AL10"/>
    <mergeCell ref="I10:N10"/>
    <mergeCell ref="O10:T10"/>
    <mergeCell ref="U10:Z10"/>
    <mergeCell ref="AM2:BJ2"/>
    <mergeCell ref="AM4:BJ4"/>
    <mergeCell ref="AM6:BJ6"/>
    <mergeCell ref="BE11:BG11"/>
    <mergeCell ref="AS11:AU11"/>
    <mergeCell ref="BB11:BD11"/>
    <mergeCell ref="BE9:BJ9"/>
    <mergeCell ref="AM9:AR9"/>
    <mergeCell ref="AS9:AX9"/>
    <mergeCell ref="AS10:AX10"/>
    <mergeCell ref="AM12:AN12"/>
    <mergeCell ref="AR12:AR13"/>
    <mergeCell ref="AY10:BD10"/>
    <mergeCell ref="AS12:AT12"/>
    <mergeCell ref="BB13:BC13"/>
    <mergeCell ref="BB12:BC12"/>
    <mergeCell ref="AV12:AW12"/>
    <mergeCell ref="AY11:BA11"/>
    <mergeCell ref="AY12:AZ12"/>
    <mergeCell ref="BE15:BF15"/>
    <mergeCell ref="BE10:BJ10"/>
    <mergeCell ref="BH11:BJ11"/>
    <mergeCell ref="BH13:BI13"/>
    <mergeCell ref="BG12:BG13"/>
    <mergeCell ref="BH12:BI12"/>
    <mergeCell ref="BH15:BI15"/>
    <mergeCell ref="BE14:BF14"/>
    <mergeCell ref="BH14:BI14"/>
    <mergeCell ref="BE12:BF12"/>
  </mergeCells>
  <conditionalFormatting sqref="AZ16:BA17 D18:E18 G18:H18 AW18:AX18 J18:K18 P18:Q18 V18:W18 AB18:AC18 AH18:AI18 AN18:AO18 AT18:AU18 M18:N18 S18:T18 Y18:Z18 AE18:AF18 AK18:AL18 AQ18:AR18 C16:AX17">
    <cfRule type="cellIs" priority="1" dxfId="3" operator="lessThan" stopIfTrue="1">
      <formula>0</formula>
    </cfRule>
  </conditionalFormatting>
  <conditionalFormatting sqref="C21 E20:E21 A20:D20 I21 O21 U21 AA21 AG21 AM21 AS21 K20:K21 Q20:Q21 W20:W21 AC20:AC21 AI20:AI21 AO20:AO21 AU20:AU21 AV20:IV20 F20:J20 L20:P20 R20:V20 X20:AB20 AD20:AH20 AJ20:AN20 AP20:AT20">
    <cfRule type="cellIs" priority="2" dxfId="4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78" r:id="rId1"/>
  <colBreaks count="2" manualBreakCount="2">
    <brk id="20" max="20" man="1"/>
    <brk id="38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zoomScale="85" zoomScaleNormal="85" zoomScaleSheetLayoutView="8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G11" sqref="G11:G23"/>
    </sheetView>
  </sheetViews>
  <sheetFormatPr defaultColWidth="9.140625" defaultRowHeight="15"/>
  <cols>
    <col min="1" max="1" width="5.57421875" style="28" customWidth="1"/>
    <col min="2" max="2" width="24.28125" style="28" customWidth="1"/>
    <col min="3" max="3" width="9.7109375" style="28" customWidth="1"/>
    <col min="4" max="4" width="11.00390625" style="28" customWidth="1"/>
    <col min="5" max="5" width="9.7109375" style="28" customWidth="1"/>
    <col min="6" max="6" width="10.8515625" style="28" customWidth="1"/>
    <col min="7" max="7" width="9.7109375" style="28" customWidth="1"/>
    <col min="8" max="8" width="10.8515625" style="28" customWidth="1"/>
    <col min="9" max="9" width="9.7109375" style="28" customWidth="1"/>
    <col min="10" max="10" width="10.8515625" style="28" customWidth="1"/>
    <col min="11" max="12" width="9.7109375" style="28" customWidth="1"/>
    <col min="13" max="16384" width="9.140625" style="28" customWidth="1"/>
  </cols>
  <sheetData>
    <row r="1" spans="11:12" ht="15.75">
      <c r="K1" s="396" t="s">
        <v>79</v>
      </c>
      <c r="L1" s="396"/>
    </row>
    <row r="2" spans="1:12" ht="23.25">
      <c r="A2" s="397" t="s">
        <v>37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</row>
    <row r="3" spans="1:12" ht="10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8.75">
      <c r="A4" s="398" t="s">
        <v>38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</row>
    <row r="5" ht="11.25" customHeight="1"/>
    <row r="6" spans="1:12" ht="18.75">
      <c r="A6" s="399" t="s">
        <v>138</v>
      </c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</row>
    <row r="8" spans="1:12" ht="77.25" customHeight="1">
      <c r="A8" s="395" t="s">
        <v>0</v>
      </c>
      <c r="B8" s="395" t="s">
        <v>41</v>
      </c>
      <c r="C8" s="395" t="s">
        <v>76</v>
      </c>
      <c r="D8" s="395"/>
      <c r="E8" s="395" t="s">
        <v>80</v>
      </c>
      <c r="F8" s="395"/>
      <c r="G8" s="395" t="s">
        <v>81</v>
      </c>
      <c r="H8" s="395"/>
      <c r="I8" s="395" t="s">
        <v>82</v>
      </c>
      <c r="J8" s="395"/>
      <c r="K8" s="395" t="s">
        <v>83</v>
      </c>
      <c r="L8" s="395"/>
    </row>
    <row r="9" spans="1:12" ht="15">
      <c r="A9" s="395"/>
      <c r="B9" s="395"/>
      <c r="C9" s="220" t="s">
        <v>77</v>
      </c>
      <c r="D9" s="220" t="s">
        <v>78</v>
      </c>
      <c r="E9" s="220" t="s">
        <v>77</v>
      </c>
      <c r="F9" s="220" t="s">
        <v>78</v>
      </c>
      <c r="G9" s="220" t="s">
        <v>77</v>
      </c>
      <c r="H9" s="220" t="s">
        <v>78</v>
      </c>
      <c r="I9" s="220" t="s">
        <v>77</v>
      </c>
      <c r="J9" s="220" t="s">
        <v>78</v>
      </c>
      <c r="K9" s="220" t="s">
        <v>77</v>
      </c>
      <c r="L9" s="220" t="s">
        <v>107</v>
      </c>
    </row>
    <row r="10" spans="1:17" ht="1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O10"/>
      <c r="P10"/>
      <c r="Q10"/>
    </row>
    <row r="11" spans="1:18" s="38" customFormat="1" ht="18">
      <c r="A11" s="35">
        <v>1</v>
      </c>
      <c r="B11" s="36" t="s">
        <v>23</v>
      </c>
      <c r="C11" s="37">
        <v>686</v>
      </c>
      <c r="D11" s="206">
        <v>0</v>
      </c>
      <c r="E11" s="37">
        <v>11</v>
      </c>
      <c r="F11" s="37">
        <v>0</v>
      </c>
      <c r="G11" s="37">
        <v>11</v>
      </c>
      <c r="H11" s="37">
        <v>0</v>
      </c>
      <c r="I11" s="37">
        <v>0</v>
      </c>
      <c r="J11" s="37">
        <v>0</v>
      </c>
      <c r="K11" s="37">
        <v>0</v>
      </c>
      <c r="L11" s="37">
        <v>1</v>
      </c>
      <c r="M11" s="230">
        <f>C11+D11</f>
        <v>686</v>
      </c>
      <c r="N11" s="38">
        <f>ROUND('Part-I'!P13/0.00098,0)</f>
        <v>686</v>
      </c>
      <c r="O11" s="38">
        <f aca="true" t="shared" si="0" ref="O11:O23">N11-D11</f>
        <v>686</v>
      </c>
      <c r="P11" s="230">
        <v>784</v>
      </c>
      <c r="Q11" s="230">
        <f>P11-H11</f>
        <v>784</v>
      </c>
      <c r="R11" s="230">
        <v>144</v>
      </c>
    </row>
    <row r="12" spans="1:18" s="38" customFormat="1" ht="18">
      <c r="A12" s="35">
        <v>2</v>
      </c>
      <c r="B12" s="36" t="s">
        <v>24</v>
      </c>
      <c r="C12" s="37">
        <v>1208</v>
      </c>
      <c r="D12" s="206">
        <v>0</v>
      </c>
      <c r="E12" s="37">
        <v>27</v>
      </c>
      <c r="F12" s="37">
        <v>0</v>
      </c>
      <c r="G12" s="37">
        <v>27</v>
      </c>
      <c r="H12" s="42">
        <v>0</v>
      </c>
      <c r="I12" s="37">
        <v>0</v>
      </c>
      <c r="J12" s="37">
        <v>0</v>
      </c>
      <c r="K12" s="37">
        <v>0</v>
      </c>
      <c r="L12" s="37">
        <v>0</v>
      </c>
      <c r="M12" s="230">
        <f aca="true" t="shared" si="1" ref="M12:M23">C12+D12</f>
        <v>1208</v>
      </c>
      <c r="N12" s="38">
        <f>ROUND('Part-I'!P14/0.00098,0)</f>
        <v>1208</v>
      </c>
      <c r="O12" s="38">
        <f t="shared" si="0"/>
        <v>1208</v>
      </c>
      <c r="P12" s="230">
        <v>846</v>
      </c>
      <c r="Q12" s="230">
        <f aca="true" t="shared" si="2" ref="Q12:Q23">P12-H12</f>
        <v>846</v>
      </c>
      <c r="R12" s="230">
        <v>172</v>
      </c>
    </row>
    <row r="13" spans="1:18" s="38" customFormat="1" ht="18">
      <c r="A13" s="35">
        <v>3</v>
      </c>
      <c r="B13" s="36" t="s">
        <v>25</v>
      </c>
      <c r="C13" s="37">
        <v>3171</v>
      </c>
      <c r="D13" s="206">
        <v>0</v>
      </c>
      <c r="E13" s="37">
        <v>196</v>
      </c>
      <c r="F13" s="37">
        <v>0</v>
      </c>
      <c r="G13" s="37">
        <v>196</v>
      </c>
      <c r="H13" s="37">
        <v>0</v>
      </c>
      <c r="I13" s="37">
        <v>0</v>
      </c>
      <c r="J13" s="37">
        <v>0</v>
      </c>
      <c r="K13" s="37">
        <v>1</v>
      </c>
      <c r="L13" s="37">
        <v>0</v>
      </c>
      <c r="M13" s="230">
        <f t="shared" si="1"/>
        <v>3171</v>
      </c>
      <c r="N13" s="38">
        <f>ROUND('Part-I'!P15/0.00098,0)</f>
        <v>3171</v>
      </c>
      <c r="O13" s="38">
        <f t="shared" si="0"/>
        <v>3171</v>
      </c>
      <c r="P13" s="230">
        <v>1431</v>
      </c>
      <c r="Q13" s="230">
        <f t="shared" si="2"/>
        <v>1431</v>
      </c>
      <c r="R13" s="230">
        <v>143</v>
      </c>
    </row>
    <row r="14" spans="1:18" s="38" customFormat="1" ht="18">
      <c r="A14" s="35">
        <v>4</v>
      </c>
      <c r="B14" s="36" t="s">
        <v>26</v>
      </c>
      <c r="C14" s="37">
        <v>1548</v>
      </c>
      <c r="D14" s="206">
        <v>0</v>
      </c>
      <c r="E14" s="37">
        <v>52</v>
      </c>
      <c r="F14" s="37">
        <v>0</v>
      </c>
      <c r="G14" s="37">
        <v>52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230">
        <f t="shared" si="1"/>
        <v>1548</v>
      </c>
      <c r="N14" s="38">
        <f>ROUND('Part-I'!P16/0.00098,0)</f>
        <v>1548</v>
      </c>
      <c r="O14" s="38">
        <f t="shared" si="0"/>
        <v>1548</v>
      </c>
      <c r="P14" s="230">
        <v>900</v>
      </c>
      <c r="Q14" s="230">
        <f t="shared" si="2"/>
        <v>900</v>
      </c>
      <c r="R14" s="230">
        <v>138</v>
      </c>
    </row>
    <row r="15" spans="1:18" s="38" customFormat="1" ht="18">
      <c r="A15" s="35">
        <v>5</v>
      </c>
      <c r="B15" s="36" t="s">
        <v>27</v>
      </c>
      <c r="C15" s="37">
        <v>628</v>
      </c>
      <c r="D15" s="206">
        <v>0</v>
      </c>
      <c r="E15" s="37">
        <v>153</v>
      </c>
      <c r="F15" s="37">
        <v>0</v>
      </c>
      <c r="G15" s="37">
        <v>153</v>
      </c>
      <c r="H15" s="37">
        <v>0</v>
      </c>
      <c r="I15" s="37">
        <v>0</v>
      </c>
      <c r="J15" s="37">
        <v>0</v>
      </c>
      <c r="K15" s="37">
        <v>0</v>
      </c>
      <c r="L15" s="37">
        <v>1</v>
      </c>
      <c r="M15" s="230">
        <f t="shared" si="1"/>
        <v>628</v>
      </c>
      <c r="N15" s="38">
        <f>ROUND('Part-I'!P17/0.00098,0)</f>
        <v>628</v>
      </c>
      <c r="O15" s="38">
        <f t="shared" si="0"/>
        <v>628</v>
      </c>
      <c r="P15" s="230">
        <v>841</v>
      </c>
      <c r="Q15" s="230">
        <f t="shared" si="2"/>
        <v>841</v>
      </c>
      <c r="R15" s="230">
        <v>95</v>
      </c>
    </row>
    <row r="16" spans="1:18" s="38" customFormat="1" ht="18">
      <c r="A16" s="40">
        <v>6</v>
      </c>
      <c r="B16" s="41" t="s">
        <v>28</v>
      </c>
      <c r="C16" s="37">
        <v>2448</v>
      </c>
      <c r="D16" s="206">
        <v>0</v>
      </c>
      <c r="E16" s="37">
        <v>10</v>
      </c>
      <c r="F16" s="37">
        <v>0</v>
      </c>
      <c r="G16" s="37">
        <v>10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230">
        <f t="shared" si="1"/>
        <v>2448</v>
      </c>
      <c r="N16" s="38">
        <f>ROUND('Part-I'!P18/0.00098,0)</f>
        <v>2448</v>
      </c>
      <c r="O16" s="38">
        <f t="shared" si="0"/>
        <v>2448</v>
      </c>
      <c r="P16" s="230">
        <v>572</v>
      </c>
      <c r="Q16" s="230">
        <f t="shared" si="2"/>
        <v>572</v>
      </c>
      <c r="R16" s="230">
        <v>158</v>
      </c>
    </row>
    <row r="17" spans="1:18" s="38" customFormat="1" ht="18">
      <c r="A17" s="35">
        <v>7</v>
      </c>
      <c r="B17" s="36" t="s">
        <v>29</v>
      </c>
      <c r="C17" s="37">
        <v>705</v>
      </c>
      <c r="D17" s="206">
        <v>0</v>
      </c>
      <c r="E17" s="37">
        <v>51</v>
      </c>
      <c r="F17" s="37">
        <v>0</v>
      </c>
      <c r="G17" s="37">
        <v>51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230">
        <f t="shared" si="1"/>
        <v>705</v>
      </c>
      <c r="N17" s="38">
        <f>ROUND('Part-I'!P19/0.00098,0)</f>
        <v>705</v>
      </c>
      <c r="O17" s="38">
        <f t="shared" si="0"/>
        <v>705</v>
      </c>
      <c r="P17" s="230">
        <v>881</v>
      </c>
      <c r="Q17" s="230">
        <f t="shared" si="2"/>
        <v>881</v>
      </c>
      <c r="R17" s="230">
        <v>231</v>
      </c>
    </row>
    <row r="18" spans="1:18" s="38" customFormat="1" ht="18">
      <c r="A18" s="35">
        <v>8</v>
      </c>
      <c r="B18" s="36" t="s">
        <v>30</v>
      </c>
      <c r="C18" s="37">
        <v>774</v>
      </c>
      <c r="D18" s="206">
        <v>0</v>
      </c>
      <c r="E18" s="37">
        <v>42</v>
      </c>
      <c r="F18" s="37">
        <v>0</v>
      </c>
      <c r="G18" s="37">
        <v>42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230">
        <f t="shared" si="1"/>
        <v>774</v>
      </c>
      <c r="N18" s="38">
        <f>ROUND('Part-I'!P20/0.00098,0)</f>
        <v>774</v>
      </c>
      <c r="O18" s="38">
        <f t="shared" si="0"/>
        <v>774</v>
      </c>
      <c r="P18" s="230">
        <v>677</v>
      </c>
      <c r="Q18" s="230">
        <f t="shared" si="2"/>
        <v>677</v>
      </c>
      <c r="R18" s="230">
        <v>102</v>
      </c>
    </row>
    <row r="19" spans="1:18" s="38" customFormat="1" ht="18">
      <c r="A19" s="35">
        <v>9</v>
      </c>
      <c r="B19" s="36" t="s">
        <v>31</v>
      </c>
      <c r="C19" s="37">
        <v>715</v>
      </c>
      <c r="D19" s="206">
        <v>0</v>
      </c>
      <c r="E19" s="37">
        <v>31</v>
      </c>
      <c r="F19" s="37">
        <v>0</v>
      </c>
      <c r="G19" s="37">
        <v>31</v>
      </c>
      <c r="H19" s="37">
        <v>0</v>
      </c>
      <c r="I19" s="37">
        <v>0</v>
      </c>
      <c r="J19" s="37">
        <v>0</v>
      </c>
      <c r="K19" s="37">
        <v>2</v>
      </c>
      <c r="L19" s="37">
        <v>0</v>
      </c>
      <c r="M19" s="230">
        <f t="shared" si="1"/>
        <v>715</v>
      </c>
      <c r="N19" s="38">
        <f>ROUND('Part-I'!P21/0.00098,0)</f>
        <v>715</v>
      </c>
      <c r="O19" s="38">
        <f t="shared" si="0"/>
        <v>715</v>
      </c>
      <c r="P19" s="230">
        <v>356</v>
      </c>
      <c r="Q19" s="230">
        <f t="shared" si="2"/>
        <v>356</v>
      </c>
      <c r="R19" s="230">
        <v>75</v>
      </c>
    </row>
    <row r="20" spans="1:18" s="38" customFormat="1" ht="18">
      <c r="A20" s="35">
        <v>10</v>
      </c>
      <c r="B20" s="36" t="s">
        <v>32</v>
      </c>
      <c r="C20" s="37">
        <v>2384</v>
      </c>
      <c r="D20" s="206">
        <v>0</v>
      </c>
      <c r="E20" s="37">
        <v>122</v>
      </c>
      <c r="F20" s="37">
        <v>0</v>
      </c>
      <c r="G20" s="37">
        <v>122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230">
        <f t="shared" si="1"/>
        <v>2384</v>
      </c>
      <c r="N20" s="38">
        <f>ROUND('Part-I'!P22/0.00098,0)</f>
        <v>2384</v>
      </c>
      <c r="O20" s="38">
        <f t="shared" si="0"/>
        <v>2384</v>
      </c>
      <c r="P20" s="230">
        <v>2492</v>
      </c>
      <c r="Q20" s="230">
        <f t="shared" si="2"/>
        <v>2492</v>
      </c>
      <c r="R20" s="230">
        <v>121</v>
      </c>
    </row>
    <row r="21" spans="1:18" s="38" customFormat="1" ht="18">
      <c r="A21" s="35">
        <v>11</v>
      </c>
      <c r="B21" s="36" t="s">
        <v>33</v>
      </c>
      <c r="C21" s="37">
        <v>0</v>
      </c>
      <c r="D21" s="206">
        <v>0</v>
      </c>
      <c r="E21" s="37">
        <v>30</v>
      </c>
      <c r="F21" s="37">
        <v>0</v>
      </c>
      <c r="G21" s="37">
        <v>30</v>
      </c>
      <c r="H21" s="148">
        <v>0</v>
      </c>
      <c r="I21" s="37">
        <v>0</v>
      </c>
      <c r="J21" s="37">
        <v>0</v>
      </c>
      <c r="K21" s="37">
        <v>0</v>
      </c>
      <c r="L21" s="37">
        <v>0</v>
      </c>
      <c r="M21" s="230">
        <f t="shared" si="1"/>
        <v>0</v>
      </c>
      <c r="N21" s="38">
        <f>ROUND('Part-I'!P23/0.00098,0)</f>
        <v>0</v>
      </c>
      <c r="O21" s="38">
        <f t="shared" si="0"/>
        <v>0</v>
      </c>
      <c r="P21" s="230">
        <v>342</v>
      </c>
      <c r="Q21" s="230">
        <f t="shared" si="2"/>
        <v>342</v>
      </c>
      <c r="R21" s="230">
        <v>68</v>
      </c>
    </row>
    <row r="22" spans="1:18" s="38" customFormat="1" ht="18">
      <c r="A22" s="35">
        <v>12</v>
      </c>
      <c r="B22" s="36" t="s">
        <v>34</v>
      </c>
      <c r="C22" s="37">
        <v>394</v>
      </c>
      <c r="D22" s="206">
        <v>0</v>
      </c>
      <c r="E22" s="37">
        <v>33</v>
      </c>
      <c r="F22" s="37">
        <v>0</v>
      </c>
      <c r="G22" s="37">
        <v>33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230">
        <f t="shared" si="1"/>
        <v>394</v>
      </c>
      <c r="N22" s="38">
        <f>ROUND('Part-I'!P24/0.00098,0)</f>
        <v>394</v>
      </c>
      <c r="O22" s="38">
        <f t="shared" si="0"/>
        <v>394</v>
      </c>
      <c r="P22" s="230">
        <v>659</v>
      </c>
      <c r="Q22" s="230">
        <f t="shared" si="2"/>
        <v>659</v>
      </c>
      <c r="R22" s="230">
        <v>91</v>
      </c>
    </row>
    <row r="23" spans="1:18" s="38" customFormat="1" ht="18">
      <c r="A23" s="35">
        <v>13</v>
      </c>
      <c r="B23" s="36" t="s">
        <v>35</v>
      </c>
      <c r="C23" s="37">
        <v>220</v>
      </c>
      <c r="D23" s="206">
        <v>0</v>
      </c>
      <c r="E23" s="37">
        <v>18</v>
      </c>
      <c r="F23" s="37">
        <v>0</v>
      </c>
      <c r="G23" s="37">
        <v>18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230">
        <f t="shared" si="1"/>
        <v>220</v>
      </c>
      <c r="N23" s="38">
        <f>ROUND('Part-I'!P25/0.00098,0)</f>
        <v>220</v>
      </c>
      <c r="O23" s="38">
        <f t="shared" si="0"/>
        <v>220</v>
      </c>
      <c r="P23" s="230">
        <v>1086</v>
      </c>
      <c r="Q23" s="230">
        <f t="shared" si="2"/>
        <v>1086</v>
      </c>
      <c r="R23" s="230">
        <v>143</v>
      </c>
    </row>
    <row r="24" spans="1:12" ht="18">
      <c r="A24" s="31"/>
      <c r="B24" s="32" t="s">
        <v>5</v>
      </c>
      <c r="C24" s="33">
        <f>SUM(C11:C23)</f>
        <v>14881</v>
      </c>
      <c r="D24" s="33">
        <f aca="true" t="shared" si="3" ref="D24:L24">SUM(D11:D23)</f>
        <v>0</v>
      </c>
      <c r="E24" s="33">
        <f t="shared" si="3"/>
        <v>776</v>
      </c>
      <c r="F24" s="33">
        <f t="shared" si="3"/>
        <v>0</v>
      </c>
      <c r="G24" s="33">
        <f t="shared" si="3"/>
        <v>776</v>
      </c>
      <c r="H24" s="33">
        <f t="shared" si="3"/>
        <v>0</v>
      </c>
      <c r="I24" s="33">
        <f t="shared" si="3"/>
        <v>0</v>
      </c>
      <c r="J24" s="33">
        <f t="shared" si="3"/>
        <v>0</v>
      </c>
      <c r="K24" s="33">
        <f t="shared" si="3"/>
        <v>3</v>
      </c>
      <c r="L24" s="33">
        <f t="shared" si="3"/>
        <v>2</v>
      </c>
    </row>
    <row r="25" spans="4:12" ht="18.75">
      <c r="D25" s="208"/>
      <c r="F25" s="149"/>
      <c r="G25" s="150"/>
      <c r="H25" s="207"/>
      <c r="I25" s="151"/>
      <c r="L25" s="208"/>
    </row>
    <row r="26" spans="7:9" ht="11.25" customHeight="1">
      <c r="G26" s="151"/>
      <c r="H26" s="147"/>
      <c r="I26" s="151"/>
    </row>
    <row r="27" spans="6:10" ht="18">
      <c r="F27" s="147"/>
      <c r="G27" s="153"/>
      <c r="H27" s="147"/>
      <c r="I27" s="152"/>
      <c r="J27" s="201" t="s">
        <v>143</v>
      </c>
    </row>
    <row r="28" spans="4:10" ht="18">
      <c r="D28" s="34"/>
      <c r="J28" s="202" t="s">
        <v>144</v>
      </c>
    </row>
    <row r="29" ht="18">
      <c r="J29" s="202" t="s">
        <v>118</v>
      </c>
    </row>
    <row r="30" ht="18">
      <c r="J30" s="203" t="s">
        <v>145</v>
      </c>
    </row>
    <row r="31" ht="18">
      <c r="J31" s="202" t="s">
        <v>120</v>
      </c>
    </row>
  </sheetData>
  <sheetProtection/>
  <mergeCells count="11">
    <mergeCell ref="B8:B9"/>
    <mergeCell ref="C8:D8"/>
    <mergeCell ref="E8:F8"/>
    <mergeCell ref="K1:L1"/>
    <mergeCell ref="G8:H8"/>
    <mergeCell ref="I8:J8"/>
    <mergeCell ref="K8:L8"/>
    <mergeCell ref="A2:L2"/>
    <mergeCell ref="A4:L4"/>
    <mergeCell ref="A6:L6"/>
    <mergeCell ref="A8:A9"/>
  </mergeCells>
  <conditionalFormatting sqref="J30">
    <cfRule type="cellIs" priority="1" dxfId="4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view="pageBreakPreview" zoomScale="70" zoomScaleNormal="70" zoomScaleSheetLayoutView="70" workbookViewId="0" topLeftCell="A1">
      <selection activeCell="R17" sqref="R17:R21"/>
    </sheetView>
  </sheetViews>
  <sheetFormatPr defaultColWidth="9.140625" defaultRowHeight="15"/>
  <cols>
    <col min="1" max="1" width="6.421875" style="89" customWidth="1"/>
    <col min="2" max="2" width="16.7109375" style="89" customWidth="1"/>
    <col min="3" max="4" width="10.00390625" style="89" customWidth="1"/>
    <col min="5" max="5" width="6.00390625" style="89" bestFit="1" customWidth="1"/>
    <col min="6" max="6" width="10.28125" style="89" bestFit="1" customWidth="1"/>
    <col min="7" max="7" width="6.00390625" style="89" bestFit="1" customWidth="1"/>
    <col min="8" max="8" width="10.28125" style="89" bestFit="1" customWidth="1"/>
    <col min="9" max="9" width="6.00390625" style="89" bestFit="1" customWidth="1"/>
    <col min="10" max="10" width="10.28125" style="89" bestFit="1" customWidth="1"/>
    <col min="11" max="11" width="6.8515625" style="89" bestFit="1" customWidth="1"/>
    <col min="12" max="12" width="10.28125" style="89" bestFit="1" customWidth="1"/>
    <col min="13" max="13" width="6.8515625" style="89" bestFit="1" customWidth="1"/>
    <col min="14" max="14" width="10.28125" style="89" bestFit="1" customWidth="1"/>
    <col min="15" max="15" width="6.8515625" style="89" bestFit="1" customWidth="1"/>
    <col min="16" max="16" width="10.28125" style="89" bestFit="1" customWidth="1"/>
    <col min="17" max="17" width="6.8515625" style="89" bestFit="1" customWidth="1"/>
    <col min="18" max="18" width="10.28125" style="89" bestFit="1" customWidth="1"/>
    <col min="19" max="19" width="6.8515625" style="89" bestFit="1" customWidth="1"/>
    <col min="20" max="20" width="10.28125" style="89" bestFit="1" customWidth="1"/>
    <col min="21" max="22" width="6.8515625" style="89" bestFit="1" customWidth="1"/>
    <col min="23" max="16384" width="9.140625" style="89" customWidth="1"/>
  </cols>
  <sheetData>
    <row r="1" ht="18.75" customHeight="1">
      <c r="V1" s="90" t="s">
        <v>99</v>
      </c>
    </row>
    <row r="2" spans="1:22" ht="18.75" customHeight="1">
      <c r="A2" s="401" t="s">
        <v>84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</row>
    <row r="3" spans="1:22" ht="1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</row>
    <row r="4" spans="1:22" ht="15" customHeight="1">
      <c r="A4" s="402" t="s">
        <v>139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</row>
    <row r="5" spans="1:22" ht="18" customHeight="1">
      <c r="A5" s="92" t="s">
        <v>39</v>
      </c>
      <c r="B5" s="8"/>
      <c r="C5" s="93"/>
      <c r="D5" s="93"/>
      <c r="E5" s="93"/>
      <c r="F5" s="93"/>
      <c r="G5" s="93"/>
      <c r="H5" s="93"/>
      <c r="I5" s="93"/>
      <c r="L5" s="94"/>
      <c r="V5" s="95"/>
    </row>
    <row r="6" spans="2:9" ht="18" customHeight="1">
      <c r="B6" s="96"/>
      <c r="C6" s="93"/>
      <c r="D6" s="93"/>
      <c r="E6" s="93"/>
      <c r="F6" s="93"/>
      <c r="G6" s="93"/>
      <c r="H6" s="93"/>
      <c r="I6" s="93"/>
    </row>
    <row r="7" spans="1:22" s="97" customFormat="1" ht="30.75" customHeight="1">
      <c r="A7" s="404" t="s">
        <v>85</v>
      </c>
      <c r="B7" s="404" t="s">
        <v>114</v>
      </c>
      <c r="C7" s="405" t="s">
        <v>86</v>
      </c>
      <c r="D7" s="405"/>
      <c r="E7" s="404" t="s">
        <v>87</v>
      </c>
      <c r="F7" s="404"/>
      <c r="G7" s="404"/>
      <c r="H7" s="404"/>
      <c r="I7" s="404"/>
      <c r="J7" s="404"/>
      <c r="K7" s="404"/>
      <c r="L7" s="404"/>
      <c r="M7" s="403" t="s">
        <v>101</v>
      </c>
      <c r="N7" s="403"/>
      <c r="O7" s="403"/>
      <c r="P7" s="403"/>
      <c r="Q7" s="403"/>
      <c r="R7" s="403"/>
      <c r="S7" s="403"/>
      <c r="T7" s="403"/>
      <c r="U7" s="403"/>
      <c r="V7" s="403"/>
    </row>
    <row r="8" spans="1:22" s="97" customFormat="1" ht="84.75" customHeight="1">
      <c r="A8" s="404"/>
      <c r="B8" s="404"/>
      <c r="C8" s="405" t="s">
        <v>90</v>
      </c>
      <c r="D8" s="405"/>
      <c r="E8" s="404" t="s">
        <v>91</v>
      </c>
      <c r="F8" s="404"/>
      <c r="G8" s="404" t="s">
        <v>92</v>
      </c>
      <c r="H8" s="404"/>
      <c r="I8" s="404" t="s">
        <v>93</v>
      </c>
      <c r="J8" s="404"/>
      <c r="K8" s="404" t="s">
        <v>94</v>
      </c>
      <c r="L8" s="404"/>
      <c r="M8" s="406" t="s">
        <v>102</v>
      </c>
      <c r="N8" s="406"/>
      <c r="O8" s="406" t="s">
        <v>103</v>
      </c>
      <c r="P8" s="406"/>
      <c r="Q8" s="406" t="s">
        <v>104</v>
      </c>
      <c r="R8" s="406"/>
      <c r="S8" s="406" t="s">
        <v>105</v>
      </c>
      <c r="T8" s="406"/>
      <c r="U8" s="406" t="s">
        <v>106</v>
      </c>
      <c r="V8" s="403"/>
    </row>
    <row r="9" spans="1:22" s="101" customFormat="1" ht="30.75" customHeight="1">
      <c r="A9" s="404"/>
      <c r="B9" s="404"/>
      <c r="C9" s="98" t="s">
        <v>95</v>
      </c>
      <c r="D9" s="98" t="s">
        <v>96</v>
      </c>
      <c r="E9" s="99" t="s">
        <v>95</v>
      </c>
      <c r="F9" s="99" t="s">
        <v>96</v>
      </c>
      <c r="G9" s="99" t="s">
        <v>95</v>
      </c>
      <c r="H9" s="99" t="s">
        <v>96</v>
      </c>
      <c r="I9" s="99" t="s">
        <v>95</v>
      </c>
      <c r="J9" s="99" t="s">
        <v>96</v>
      </c>
      <c r="K9" s="99" t="s">
        <v>95</v>
      </c>
      <c r="L9" s="99" t="s">
        <v>96</v>
      </c>
      <c r="M9" s="100" t="s">
        <v>95</v>
      </c>
      <c r="N9" s="100" t="s">
        <v>96</v>
      </c>
      <c r="O9" s="100" t="s">
        <v>95</v>
      </c>
      <c r="P9" s="100" t="s">
        <v>96</v>
      </c>
      <c r="Q9" s="100" t="s">
        <v>95</v>
      </c>
      <c r="R9" s="100" t="s">
        <v>96</v>
      </c>
      <c r="S9" s="100" t="s">
        <v>95</v>
      </c>
      <c r="T9" s="100" t="s">
        <v>96</v>
      </c>
      <c r="U9" s="100" t="s">
        <v>95</v>
      </c>
      <c r="V9" s="100" t="s">
        <v>95</v>
      </c>
    </row>
    <row r="10" spans="1:22" s="105" customFormat="1" ht="19.5" customHeight="1">
      <c r="A10" s="102">
        <v>1</v>
      </c>
      <c r="B10" s="102">
        <v>2</v>
      </c>
      <c r="C10" s="103">
        <v>3</v>
      </c>
      <c r="D10" s="103">
        <v>4</v>
      </c>
      <c r="E10" s="102">
        <v>5</v>
      </c>
      <c r="F10" s="102">
        <v>6</v>
      </c>
      <c r="G10" s="102">
        <v>7</v>
      </c>
      <c r="H10" s="102">
        <v>8</v>
      </c>
      <c r="I10" s="102">
        <v>9</v>
      </c>
      <c r="J10" s="102">
        <v>10</v>
      </c>
      <c r="K10" s="102">
        <v>11</v>
      </c>
      <c r="L10" s="102">
        <v>12</v>
      </c>
      <c r="M10" s="104">
        <v>13</v>
      </c>
      <c r="N10" s="104">
        <v>14</v>
      </c>
      <c r="O10" s="104">
        <v>15</v>
      </c>
      <c r="P10" s="104">
        <v>16</v>
      </c>
      <c r="Q10" s="104">
        <v>17</v>
      </c>
      <c r="R10" s="104">
        <v>18</v>
      </c>
      <c r="S10" s="104">
        <v>19</v>
      </c>
      <c r="T10" s="104">
        <v>20</v>
      </c>
      <c r="U10" s="104">
        <v>21</v>
      </c>
      <c r="V10" s="104">
        <v>22</v>
      </c>
    </row>
    <row r="11" spans="1:22" s="112" customFormat="1" ht="73.5" customHeight="1">
      <c r="A11" s="106"/>
      <c r="B11" s="107" t="s">
        <v>120</v>
      </c>
      <c r="C11" s="108">
        <v>146</v>
      </c>
      <c r="D11" s="108">
        <v>141</v>
      </c>
      <c r="E11" s="109">
        <v>13</v>
      </c>
      <c r="F11" s="110">
        <v>13</v>
      </c>
      <c r="G11" s="110">
        <v>59</v>
      </c>
      <c r="H11" s="110">
        <v>59</v>
      </c>
      <c r="I11" s="110">
        <v>13</v>
      </c>
      <c r="J11" s="110">
        <v>13</v>
      </c>
      <c r="K11" s="110">
        <v>13</v>
      </c>
      <c r="L11" s="110">
        <v>13</v>
      </c>
      <c r="M11" s="111">
        <v>5</v>
      </c>
      <c r="N11" s="111">
        <v>5</v>
      </c>
      <c r="O11" s="111">
        <v>2</v>
      </c>
      <c r="P11" s="111">
        <v>2</v>
      </c>
      <c r="Q11" s="111">
        <v>1</v>
      </c>
      <c r="R11" s="111">
        <v>1</v>
      </c>
      <c r="S11" s="111" t="s">
        <v>121</v>
      </c>
      <c r="T11" s="111" t="s">
        <v>121</v>
      </c>
      <c r="U11" s="111">
        <v>1</v>
      </c>
      <c r="V11" s="111">
        <v>1</v>
      </c>
    </row>
    <row r="12" spans="9:11" ht="13.5">
      <c r="I12" s="407"/>
      <c r="J12" s="407"/>
      <c r="K12" s="407"/>
    </row>
    <row r="13" spans="9:11" ht="13.5">
      <c r="I13" s="113"/>
      <c r="J13" s="113"/>
      <c r="K13" s="113"/>
    </row>
    <row r="14" spans="9:11" ht="13.5">
      <c r="I14" s="113"/>
      <c r="J14" s="113"/>
      <c r="K14" s="113"/>
    </row>
    <row r="15" spans="9:11" ht="12.75">
      <c r="I15" s="400"/>
      <c r="J15" s="400"/>
      <c r="K15" s="400"/>
    </row>
    <row r="16" spans="9:11" ht="12.75">
      <c r="I16" s="115"/>
      <c r="J16" s="114"/>
      <c r="K16" s="115"/>
    </row>
    <row r="17" spans="9:20" ht="15.75">
      <c r="I17" s="400"/>
      <c r="J17" s="400"/>
      <c r="K17" s="400"/>
      <c r="R17" s="116" t="s">
        <v>143</v>
      </c>
      <c r="S17" s="117"/>
      <c r="T17" s="117"/>
    </row>
    <row r="18" spans="9:20" ht="15">
      <c r="I18" s="400"/>
      <c r="J18" s="400"/>
      <c r="K18" s="400"/>
      <c r="R18" s="118" t="s">
        <v>144</v>
      </c>
      <c r="S18" s="119"/>
      <c r="T18" s="119"/>
    </row>
    <row r="19" spans="18:20" ht="15">
      <c r="R19" s="118" t="s">
        <v>118</v>
      </c>
      <c r="S19" s="119"/>
      <c r="T19" s="119"/>
    </row>
    <row r="20" spans="18:20" ht="15.75">
      <c r="R20" s="120" t="s">
        <v>145</v>
      </c>
      <c r="S20" s="121"/>
      <c r="T20" s="121"/>
    </row>
    <row r="21" spans="18:20" ht="15">
      <c r="R21" s="118" t="s">
        <v>120</v>
      </c>
      <c r="S21" s="119"/>
      <c r="T21" s="119"/>
    </row>
    <row r="22" ht="12.75">
      <c r="R22" s="122"/>
    </row>
  </sheetData>
  <sheetProtection/>
  <mergeCells count="21">
    <mergeCell ref="I17:K17"/>
    <mergeCell ref="I15:K15"/>
    <mergeCell ref="K8:L8"/>
    <mergeCell ref="I12:K12"/>
    <mergeCell ref="S8:T8"/>
    <mergeCell ref="M8:N8"/>
    <mergeCell ref="C7:D7"/>
    <mergeCell ref="G8:H8"/>
    <mergeCell ref="Q8:R8"/>
    <mergeCell ref="E8:F8"/>
    <mergeCell ref="O8:P8"/>
    <mergeCell ref="I18:K18"/>
    <mergeCell ref="A2:V2"/>
    <mergeCell ref="A4:V4"/>
    <mergeCell ref="M7:V7"/>
    <mergeCell ref="A7:A9"/>
    <mergeCell ref="B7:B9"/>
    <mergeCell ref="E7:L7"/>
    <mergeCell ref="I8:J8"/>
    <mergeCell ref="C8:D8"/>
    <mergeCell ref="U8:V8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Normal="70" zoomScaleSheetLayoutView="100" workbookViewId="0" topLeftCell="E1">
      <selection activeCell="Z19" sqref="Z19"/>
    </sheetView>
  </sheetViews>
  <sheetFormatPr defaultColWidth="9.140625" defaultRowHeight="15"/>
  <cols>
    <col min="1" max="1" width="6.7109375" style="123" customWidth="1"/>
    <col min="2" max="2" width="19.00390625" style="123" customWidth="1"/>
    <col min="3" max="4" width="7.421875" style="124" customWidth="1"/>
    <col min="5" max="26" width="6.7109375" style="124" customWidth="1"/>
    <col min="27" max="16384" width="9.140625" style="123" customWidth="1"/>
  </cols>
  <sheetData>
    <row r="1" spans="11:26" ht="12" customHeight="1">
      <c r="K1" s="410"/>
      <c r="L1" s="410"/>
      <c r="M1" s="125"/>
      <c r="N1" s="125"/>
      <c r="O1" s="125"/>
      <c r="P1" s="125"/>
      <c r="Q1" s="125"/>
      <c r="R1" s="125"/>
      <c r="S1" s="125"/>
      <c r="T1" s="125"/>
      <c r="U1" s="125"/>
      <c r="V1" s="125"/>
      <c r="X1" s="126"/>
      <c r="Y1" s="123"/>
      <c r="Z1" s="127" t="s">
        <v>100</v>
      </c>
    </row>
    <row r="2" spans="1:26" s="89" customFormat="1" ht="18.75" customHeight="1">
      <c r="A2" s="401" t="s">
        <v>84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</row>
    <row r="3" spans="1:26" s="89" customFormat="1" ht="6.75" customHeight="1">
      <c r="A3" s="91"/>
      <c r="B3" s="91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9"/>
      <c r="X3" s="129"/>
      <c r="Y3" s="129"/>
      <c r="Z3" s="129"/>
    </row>
    <row r="4" spans="1:26" s="89" customFormat="1" ht="21" customHeight="1">
      <c r="A4" s="402" t="s">
        <v>140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</row>
    <row r="5" spans="1:26" ht="18" customHeight="1">
      <c r="A5" s="92" t="s">
        <v>39</v>
      </c>
      <c r="B5" s="130"/>
      <c r="C5" s="131"/>
      <c r="D5" s="131"/>
      <c r="E5" s="131"/>
      <c r="F5" s="131"/>
      <c r="G5" s="131"/>
      <c r="H5" s="131"/>
      <c r="I5" s="131"/>
      <c r="X5" s="408"/>
      <c r="Y5" s="408"/>
      <c r="Z5" s="408"/>
    </row>
    <row r="6" spans="1:26" ht="18" customHeight="1">
      <c r="A6" s="133"/>
      <c r="B6" s="133"/>
      <c r="C6" s="131"/>
      <c r="D6" s="131"/>
      <c r="E6" s="131"/>
      <c r="F6" s="131"/>
      <c r="G6" s="131"/>
      <c r="H6" s="131"/>
      <c r="I6" s="131"/>
      <c r="X6" s="132"/>
      <c r="Y6" s="132"/>
      <c r="Z6" s="132"/>
    </row>
    <row r="7" spans="1:26" s="101" customFormat="1" ht="30.75" customHeight="1">
      <c r="A7" s="419" t="s">
        <v>85</v>
      </c>
      <c r="B7" s="416" t="s">
        <v>114</v>
      </c>
      <c r="C7" s="425" t="s">
        <v>86</v>
      </c>
      <c r="D7" s="426"/>
      <c r="E7" s="424" t="s">
        <v>87</v>
      </c>
      <c r="F7" s="424"/>
      <c r="G7" s="424"/>
      <c r="H7" s="424"/>
      <c r="I7" s="424"/>
      <c r="J7" s="424"/>
      <c r="K7" s="424"/>
      <c r="L7" s="424"/>
      <c r="M7" s="411" t="s">
        <v>101</v>
      </c>
      <c r="N7" s="412"/>
      <c r="O7" s="412"/>
      <c r="P7" s="412"/>
      <c r="Q7" s="412"/>
      <c r="R7" s="412"/>
      <c r="S7" s="412"/>
      <c r="T7" s="412"/>
      <c r="U7" s="412"/>
      <c r="V7" s="412"/>
      <c r="W7" s="413" t="s">
        <v>88</v>
      </c>
      <c r="X7" s="413"/>
      <c r="Y7" s="413" t="s">
        <v>89</v>
      </c>
      <c r="Z7" s="413"/>
    </row>
    <row r="8" spans="1:26" s="101" customFormat="1" ht="39.75" customHeight="1">
      <c r="A8" s="420"/>
      <c r="B8" s="417"/>
      <c r="C8" s="422" t="s">
        <v>90</v>
      </c>
      <c r="D8" s="423"/>
      <c r="E8" s="409" t="s">
        <v>91</v>
      </c>
      <c r="F8" s="409"/>
      <c r="G8" s="409" t="s">
        <v>92</v>
      </c>
      <c r="H8" s="409"/>
      <c r="I8" s="409" t="s">
        <v>93</v>
      </c>
      <c r="J8" s="409"/>
      <c r="K8" s="409" t="s">
        <v>94</v>
      </c>
      <c r="L8" s="409"/>
      <c r="M8" s="414" t="s">
        <v>102</v>
      </c>
      <c r="N8" s="414"/>
      <c r="O8" s="414" t="s">
        <v>103</v>
      </c>
      <c r="P8" s="414"/>
      <c r="Q8" s="414" t="s">
        <v>104</v>
      </c>
      <c r="R8" s="414"/>
      <c r="S8" s="414" t="s">
        <v>105</v>
      </c>
      <c r="T8" s="414"/>
      <c r="U8" s="414" t="s">
        <v>106</v>
      </c>
      <c r="V8" s="415"/>
      <c r="W8" s="413"/>
      <c r="X8" s="413"/>
      <c r="Y8" s="413"/>
      <c r="Z8" s="413"/>
    </row>
    <row r="9" spans="1:26" s="101" customFormat="1" ht="25.5" customHeight="1">
      <c r="A9" s="421"/>
      <c r="B9" s="418"/>
      <c r="C9" s="134" t="s">
        <v>97</v>
      </c>
      <c r="D9" s="134" t="s">
        <v>98</v>
      </c>
      <c r="E9" s="135" t="s">
        <v>97</v>
      </c>
      <c r="F9" s="135" t="s">
        <v>98</v>
      </c>
      <c r="G9" s="135" t="s">
        <v>97</v>
      </c>
      <c r="H9" s="135" t="s">
        <v>98</v>
      </c>
      <c r="I9" s="135" t="s">
        <v>97</v>
      </c>
      <c r="J9" s="135" t="s">
        <v>98</v>
      </c>
      <c r="K9" s="135" t="s">
        <v>97</v>
      </c>
      <c r="L9" s="135" t="s">
        <v>98</v>
      </c>
      <c r="M9" s="100" t="s">
        <v>97</v>
      </c>
      <c r="N9" s="100" t="s">
        <v>98</v>
      </c>
      <c r="O9" s="100" t="s">
        <v>97</v>
      </c>
      <c r="P9" s="100" t="s">
        <v>98</v>
      </c>
      <c r="Q9" s="100" t="s">
        <v>97</v>
      </c>
      <c r="R9" s="100" t="s">
        <v>98</v>
      </c>
      <c r="S9" s="100" t="s">
        <v>97</v>
      </c>
      <c r="T9" s="100" t="s">
        <v>98</v>
      </c>
      <c r="U9" s="100" t="s">
        <v>97</v>
      </c>
      <c r="V9" s="100" t="s">
        <v>98</v>
      </c>
      <c r="W9" s="99" t="s">
        <v>97</v>
      </c>
      <c r="X9" s="99" t="s">
        <v>98</v>
      </c>
      <c r="Y9" s="99" t="s">
        <v>97</v>
      </c>
      <c r="Z9" s="99" t="s">
        <v>98</v>
      </c>
    </row>
    <row r="10" spans="1:26" s="137" customFormat="1" ht="19.5" customHeight="1">
      <c r="A10" s="102">
        <v>1</v>
      </c>
      <c r="B10" s="102">
        <v>2</v>
      </c>
      <c r="C10" s="102">
        <v>3</v>
      </c>
      <c r="D10" s="102">
        <v>4</v>
      </c>
      <c r="E10" s="136">
        <v>5</v>
      </c>
      <c r="F10" s="136">
        <v>6</v>
      </c>
      <c r="G10" s="136">
        <v>7</v>
      </c>
      <c r="H10" s="136">
        <v>8</v>
      </c>
      <c r="I10" s="136">
        <v>9</v>
      </c>
      <c r="J10" s="136">
        <v>10</v>
      </c>
      <c r="K10" s="136">
        <v>11</v>
      </c>
      <c r="L10" s="136">
        <v>12</v>
      </c>
      <c r="M10" s="136">
        <v>13</v>
      </c>
      <c r="N10" s="136">
        <v>14</v>
      </c>
      <c r="O10" s="136">
        <v>15</v>
      </c>
      <c r="P10" s="136">
        <v>16</v>
      </c>
      <c r="Q10" s="136">
        <v>17</v>
      </c>
      <c r="R10" s="136">
        <v>18</v>
      </c>
      <c r="S10" s="136">
        <v>19</v>
      </c>
      <c r="T10" s="136">
        <v>20</v>
      </c>
      <c r="U10" s="136">
        <v>21</v>
      </c>
      <c r="V10" s="136">
        <v>22</v>
      </c>
      <c r="W10" s="136">
        <v>23</v>
      </c>
      <c r="X10" s="136">
        <v>24</v>
      </c>
      <c r="Y10" s="136">
        <v>25</v>
      </c>
      <c r="Z10" s="136">
        <v>26</v>
      </c>
    </row>
    <row r="11" spans="1:26" s="142" customFormat="1" ht="82.5" customHeight="1">
      <c r="A11" s="138"/>
      <c r="B11" s="138" t="s">
        <v>120</v>
      </c>
      <c r="C11" s="139">
        <v>141</v>
      </c>
      <c r="D11" s="139">
        <v>141</v>
      </c>
      <c r="E11" s="140">
        <v>13</v>
      </c>
      <c r="F11" s="140">
        <v>13</v>
      </c>
      <c r="G11" s="140">
        <v>59</v>
      </c>
      <c r="H11" s="140">
        <v>59</v>
      </c>
      <c r="I11" s="140">
        <v>13</v>
      </c>
      <c r="J11" s="140">
        <v>13</v>
      </c>
      <c r="K11" s="140">
        <v>13</v>
      </c>
      <c r="L11" s="140">
        <v>13</v>
      </c>
      <c r="M11" s="141">
        <v>5</v>
      </c>
      <c r="N11" s="141">
        <v>5</v>
      </c>
      <c r="O11" s="141">
        <v>2</v>
      </c>
      <c r="P11" s="141">
        <v>2</v>
      </c>
      <c r="Q11" s="141">
        <v>1</v>
      </c>
      <c r="R11" s="141">
        <v>1</v>
      </c>
      <c r="S11" s="141" t="s">
        <v>121</v>
      </c>
      <c r="T11" s="141" t="s">
        <v>121</v>
      </c>
      <c r="U11" s="141">
        <v>1</v>
      </c>
      <c r="V11" s="141">
        <v>1</v>
      </c>
      <c r="W11" s="141">
        <v>2406</v>
      </c>
      <c r="X11" s="141">
        <v>2406</v>
      </c>
      <c r="Y11" s="141">
        <v>3085</v>
      </c>
      <c r="Z11" s="141">
        <v>3085</v>
      </c>
    </row>
    <row r="12" spans="12:24" ht="15"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</row>
    <row r="13" spans="12:24" ht="15"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</row>
    <row r="14" spans="12:24" ht="15"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</row>
    <row r="15" spans="12:24" ht="15"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</row>
    <row r="16" ht="15">
      <c r="X16" s="145"/>
    </row>
    <row r="17" spans="13:22" ht="16.5">
      <c r="M17" s="146"/>
      <c r="N17" s="146"/>
      <c r="O17" s="146"/>
      <c r="P17" s="146"/>
      <c r="Q17" s="146"/>
      <c r="R17" s="146"/>
      <c r="S17" s="146"/>
      <c r="T17" s="146"/>
      <c r="V17" s="116" t="s">
        <v>143</v>
      </c>
    </row>
    <row r="18" ht="16.5">
      <c r="V18" s="118" t="s">
        <v>144</v>
      </c>
    </row>
    <row r="19" ht="16.5">
      <c r="V19" s="118" t="s">
        <v>118</v>
      </c>
    </row>
    <row r="20" ht="16.5">
      <c r="V20" s="120" t="s">
        <v>145</v>
      </c>
    </row>
    <row r="21" ht="16.5">
      <c r="V21" s="118" t="s">
        <v>120</v>
      </c>
    </row>
  </sheetData>
  <sheetProtection/>
  <mergeCells count="21">
    <mergeCell ref="Y7:Z8"/>
    <mergeCell ref="E7:L7"/>
    <mergeCell ref="E8:F8"/>
    <mergeCell ref="C7:D7"/>
    <mergeCell ref="I8:J8"/>
    <mergeCell ref="S8:T8"/>
    <mergeCell ref="O8:P8"/>
    <mergeCell ref="B7:B9"/>
    <mergeCell ref="A7:A9"/>
    <mergeCell ref="C8:D8"/>
    <mergeCell ref="M8:N8"/>
    <mergeCell ref="X5:Z5"/>
    <mergeCell ref="G8:H8"/>
    <mergeCell ref="K1:L1"/>
    <mergeCell ref="K8:L8"/>
    <mergeCell ref="M7:V7"/>
    <mergeCell ref="A2:Z2"/>
    <mergeCell ref="W7:X8"/>
    <mergeCell ref="Q8:R8"/>
    <mergeCell ref="A4:Z4"/>
    <mergeCell ref="U8:V8"/>
  </mergeCells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NREGA-SA</cp:lastModifiedBy>
  <cp:lastPrinted>2010-05-10T12:07:36Z</cp:lastPrinted>
  <dcterms:created xsi:type="dcterms:W3CDTF">2008-06-03T10:00:46Z</dcterms:created>
  <dcterms:modified xsi:type="dcterms:W3CDTF">2010-06-29T11:05:50Z</dcterms:modified>
  <cp:category/>
  <cp:version/>
  <cp:contentType/>
  <cp:contentStatus/>
</cp:coreProperties>
</file>